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440" windowHeight="10605" activeTab="0"/>
  </bookViews>
  <sheets>
    <sheet name="С нейтралью" sheetId="1" r:id="rId1"/>
    <sheet name="Без нейтрали" sheetId="2" r:id="rId2"/>
  </sheets>
  <definedNames/>
  <calcPr fullCalcOnLoad="1"/>
</workbook>
</file>

<file path=xl/sharedStrings.xml><?xml version="1.0" encoding="utf-8"?>
<sst xmlns="http://schemas.openxmlformats.org/spreadsheetml/2006/main" count="188" uniqueCount="49">
  <si>
    <t>Оси</t>
  </si>
  <si>
    <t>В</t>
  </si>
  <si>
    <t>=</t>
  </si>
  <si>
    <t>·e</t>
  </si>
  <si>
    <r>
      <rPr>
        <i/>
        <sz val="12"/>
        <color indexed="8"/>
        <rFont val="Times New Roman"/>
        <family val="1"/>
      </rPr>
      <t>Ů</t>
    </r>
    <r>
      <rPr>
        <i/>
        <vertAlign val="subscript"/>
        <sz val="12"/>
        <color indexed="8"/>
        <rFont val="Times New Roman"/>
        <family val="1"/>
      </rPr>
      <t>AB</t>
    </r>
  </si>
  <si>
    <t>+</t>
  </si>
  <si>
    <r>
      <t>Ů</t>
    </r>
    <r>
      <rPr>
        <i/>
        <vertAlign val="subscript"/>
        <sz val="12"/>
        <color indexed="8"/>
        <rFont val="Times New Roman"/>
        <family val="1"/>
      </rPr>
      <t>BC</t>
    </r>
  </si>
  <si>
    <t>–</t>
  </si>
  <si>
    <r>
      <t>Ů</t>
    </r>
    <r>
      <rPr>
        <i/>
        <vertAlign val="subscript"/>
        <sz val="12"/>
        <color indexed="8"/>
        <rFont val="Times New Roman"/>
        <family val="1"/>
      </rPr>
      <t>CA</t>
    </r>
  </si>
  <si>
    <r>
      <t>U</t>
    </r>
    <r>
      <rPr>
        <i/>
        <vertAlign val="subscript"/>
        <sz val="12"/>
        <color indexed="8"/>
        <rFont val="Times New Roman"/>
        <family val="1"/>
      </rPr>
      <t>Л</t>
    </r>
  </si>
  <si>
    <t xml:space="preserve">Комплексные выражения действующих значений линейных напряжений: </t>
  </si>
  <si>
    <r>
      <t>Ů</t>
    </r>
    <r>
      <rPr>
        <i/>
        <vertAlign val="subscript"/>
        <sz val="12"/>
        <color indexed="8"/>
        <rFont val="Times New Roman"/>
        <family val="1"/>
      </rPr>
      <t>A</t>
    </r>
  </si>
  <si>
    <r>
      <t>Ů</t>
    </r>
    <r>
      <rPr>
        <i/>
        <vertAlign val="subscript"/>
        <sz val="12"/>
        <color indexed="8"/>
        <rFont val="Times New Roman"/>
        <family val="1"/>
      </rPr>
      <t>C</t>
    </r>
  </si>
  <si>
    <r>
      <t>Ů</t>
    </r>
    <r>
      <rPr>
        <i/>
        <vertAlign val="subscript"/>
        <sz val="12"/>
        <color indexed="8"/>
        <rFont val="Times New Roman"/>
        <family val="1"/>
      </rPr>
      <t>B</t>
    </r>
  </si>
  <si>
    <r>
      <t>j</t>
    </r>
    <r>
      <rPr>
        <sz val="10"/>
        <color indexed="8"/>
        <rFont val="Times New Roman"/>
        <family val="1"/>
      </rPr>
      <t>0°</t>
    </r>
  </si>
  <si>
    <r>
      <t>j</t>
    </r>
    <r>
      <rPr>
        <sz val="10"/>
        <color indexed="8"/>
        <rFont val="Times New Roman"/>
        <family val="1"/>
      </rPr>
      <t>120°</t>
    </r>
  </si>
  <si>
    <r>
      <t>j</t>
    </r>
    <r>
      <rPr>
        <sz val="10"/>
        <color indexed="8"/>
        <rFont val="Times New Roman"/>
        <family val="1"/>
      </rPr>
      <t>30°</t>
    </r>
  </si>
  <si>
    <r>
      <t>j</t>
    </r>
    <r>
      <rPr>
        <sz val="10"/>
        <color indexed="8"/>
        <rFont val="Times New Roman"/>
        <family val="1"/>
      </rPr>
      <t>90°</t>
    </r>
  </si>
  <si>
    <r>
      <t>j</t>
    </r>
    <r>
      <rPr>
        <sz val="10"/>
        <color indexed="8"/>
        <rFont val="Times New Roman"/>
        <family val="1"/>
      </rPr>
      <t>150°</t>
    </r>
  </si>
  <si>
    <t>p</t>
  </si>
  <si>
    <t>q</t>
  </si>
  <si>
    <r>
      <t>İ</t>
    </r>
    <r>
      <rPr>
        <i/>
        <vertAlign val="subscript"/>
        <sz val="12"/>
        <color indexed="8"/>
        <rFont val="Times New Roman"/>
        <family val="1"/>
      </rPr>
      <t>A</t>
    </r>
  </si>
  <si>
    <r>
      <t>İ</t>
    </r>
    <r>
      <rPr>
        <i/>
        <vertAlign val="subscript"/>
        <sz val="12"/>
        <color indexed="8"/>
        <rFont val="Times New Roman"/>
        <family val="1"/>
      </rPr>
      <t>B</t>
    </r>
  </si>
  <si>
    <r>
      <t>İ</t>
    </r>
    <r>
      <rPr>
        <i/>
        <vertAlign val="subscript"/>
        <sz val="12"/>
        <color indexed="8"/>
        <rFont val="Times New Roman"/>
        <family val="1"/>
      </rPr>
      <t>C</t>
    </r>
  </si>
  <si>
    <r>
      <t>İ</t>
    </r>
    <r>
      <rPr>
        <i/>
        <vertAlign val="subscript"/>
        <sz val="12"/>
        <color indexed="8"/>
        <rFont val="Times New Roman"/>
        <family val="1"/>
      </rPr>
      <t>N</t>
    </r>
  </si>
  <si>
    <t>Выберите величину линейного напряжения из списка:</t>
  </si>
  <si>
    <t>Выберите масштабирующий коэффициент для векторов тока:</t>
  </si>
  <si>
    <r>
      <t>K</t>
    </r>
    <r>
      <rPr>
        <i/>
        <vertAlign val="subscript"/>
        <sz val="12"/>
        <color indexed="8"/>
        <rFont val="Times New Roman"/>
        <family val="1"/>
      </rPr>
      <t>I</t>
    </r>
  </si>
  <si>
    <r>
      <t>İ</t>
    </r>
    <r>
      <rPr>
        <i/>
        <vertAlign val="sub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2</t>
    </r>
  </si>
  <si>
    <r>
      <t>İ</t>
    </r>
    <r>
      <rPr>
        <i/>
        <vertAlign val="subscript"/>
        <sz val="12"/>
        <color indexed="8"/>
        <rFont val="Times New Roman"/>
        <family val="1"/>
      </rPr>
      <t>A</t>
    </r>
    <r>
      <rPr>
        <vertAlign val="subscript"/>
        <sz val="12"/>
        <color indexed="8"/>
        <rFont val="Times New Roman"/>
        <family val="1"/>
      </rPr>
      <t>2</t>
    </r>
  </si>
  <si>
    <t>Выберите масштабирующий коэффициент для векторов напряжения:</t>
  </si>
  <si>
    <r>
      <t>K</t>
    </r>
    <r>
      <rPr>
        <i/>
        <vertAlign val="subscript"/>
        <sz val="12"/>
        <color indexed="8"/>
        <rFont val="Times New Roman"/>
        <family val="1"/>
      </rPr>
      <t>U</t>
    </r>
  </si>
  <si>
    <r>
      <t>İ</t>
    </r>
    <r>
      <rPr>
        <i/>
        <vertAlign val="subscript"/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</si>
  <si>
    <r>
      <t>Ů</t>
    </r>
    <r>
      <rPr>
        <i/>
        <vertAlign val="subscript"/>
        <sz val="12"/>
        <color indexed="8"/>
        <rFont val="Times New Roman"/>
        <family val="1"/>
      </rPr>
      <t>a</t>
    </r>
  </si>
  <si>
    <r>
      <t>Ů</t>
    </r>
    <r>
      <rPr>
        <i/>
        <vertAlign val="subscript"/>
        <sz val="12"/>
        <color indexed="8"/>
        <rFont val="Times New Roman"/>
        <family val="1"/>
      </rPr>
      <t>b</t>
    </r>
  </si>
  <si>
    <r>
      <t>Ů</t>
    </r>
    <r>
      <rPr>
        <i/>
        <vertAlign val="subscript"/>
        <sz val="12"/>
        <color indexed="8"/>
        <rFont val="Times New Roman"/>
        <family val="1"/>
      </rPr>
      <t>c</t>
    </r>
  </si>
  <si>
    <r>
      <t>Ů</t>
    </r>
    <r>
      <rPr>
        <i/>
        <vertAlign val="subscript"/>
        <sz val="12"/>
        <color indexed="8"/>
        <rFont val="Times New Roman"/>
        <family val="1"/>
      </rPr>
      <t>nN</t>
    </r>
  </si>
  <si>
    <t xml:space="preserve">Комплексные выражения действующих значений фазных напряжений приёмника: </t>
  </si>
  <si>
    <t xml:space="preserve">Комплексные выражения действующих значений фазных напряжений генератора: </t>
  </si>
  <si>
    <t xml:space="preserve">Комплексные выражения действующих значений линейных напряжений сети: </t>
  </si>
  <si>
    <r>
      <t>Ů</t>
    </r>
    <r>
      <rPr>
        <i/>
        <vertAlign val="subscript"/>
        <sz val="12"/>
        <color indexed="8"/>
        <rFont val="Times New Roman"/>
        <family val="1"/>
      </rPr>
      <t>A</t>
    </r>
  </si>
  <si>
    <r>
      <t>Ů</t>
    </r>
    <r>
      <rPr>
        <i/>
        <vertAlign val="subscript"/>
        <sz val="12"/>
        <color indexed="8"/>
        <rFont val="Times New Roman"/>
        <family val="1"/>
      </rPr>
      <t>B</t>
    </r>
  </si>
  <si>
    <r>
      <t>Ů</t>
    </r>
    <r>
      <rPr>
        <i/>
        <vertAlign val="subscript"/>
        <sz val="12"/>
        <color indexed="8"/>
        <rFont val="Times New Roman"/>
        <family val="1"/>
      </rPr>
      <t>C</t>
    </r>
  </si>
  <si>
    <t>В/см</t>
  </si>
  <si>
    <t>А/см</t>
  </si>
  <si>
    <r>
      <t xml:space="preserve">Введите вещественные и мнимые части комплексных выражений напряжений фаз приёмника </t>
    </r>
    <r>
      <rPr>
        <i/>
        <sz val="11"/>
        <color indexed="8"/>
        <rFont val="Times New Roman"/>
        <family val="1"/>
      </rPr>
      <t>Ů = p + jq</t>
    </r>
    <r>
      <rPr>
        <sz val="11"/>
        <color indexed="8"/>
        <rFont val="Times New Roman"/>
        <family val="1"/>
      </rPr>
      <t xml:space="preserve"> (со знаком):</t>
    </r>
  </si>
  <si>
    <r>
      <t xml:space="preserve">Введите вещественные и мнимые частикомплексных выражений токов фаз приёмника </t>
    </r>
    <r>
      <rPr>
        <i/>
        <sz val="11"/>
        <color indexed="8"/>
        <rFont val="Times New Roman"/>
        <family val="1"/>
      </rPr>
      <t>İ = p + jq</t>
    </r>
    <r>
      <rPr>
        <sz val="11"/>
        <color indexed="8"/>
        <rFont val="Times New Roman"/>
        <family val="1"/>
      </rPr>
      <t xml:space="preserve"> (со знаком):</t>
    </r>
  </si>
  <si>
    <r>
      <t xml:space="preserve">Введите вещественную и мнимую части комплексного выражения напряжения смещения нейтрали приёмника </t>
    </r>
    <r>
      <rPr>
        <i/>
        <sz val="11"/>
        <color indexed="8"/>
        <rFont val="Times New Roman"/>
        <family val="1"/>
      </rPr>
      <t>Ů</t>
    </r>
    <r>
      <rPr>
        <i/>
        <vertAlign val="subscript"/>
        <sz val="11"/>
        <color indexed="8"/>
        <rFont val="Times New Roman"/>
        <family val="1"/>
      </rPr>
      <t>nN</t>
    </r>
    <r>
      <rPr>
        <i/>
        <sz val="11"/>
        <color indexed="8"/>
        <rFont val="Times New Roman"/>
        <family val="1"/>
      </rPr>
      <t xml:space="preserve"> = p + jq</t>
    </r>
    <r>
      <rPr>
        <sz val="11"/>
        <color indexed="8"/>
        <rFont val="Times New Roman"/>
        <family val="1"/>
      </rPr>
      <t xml:space="preserve"> (со знаком):</t>
    </r>
  </si>
  <si>
    <r>
      <t xml:space="preserve">Введите вещественные и мнимые части комплексных выражений токов фаз приёмника </t>
    </r>
    <r>
      <rPr>
        <i/>
        <sz val="11"/>
        <color indexed="8"/>
        <rFont val="Times New Roman"/>
        <family val="1"/>
      </rPr>
      <t>İ = p + jq</t>
    </r>
    <r>
      <rPr>
        <sz val="11"/>
        <color indexed="8"/>
        <rFont val="Times New Roman"/>
        <family val="1"/>
      </rPr>
      <t xml:space="preserve"> (со знаком):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</si>
</sst>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0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55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57" fillId="33" borderId="12" xfId="0" applyFont="1" applyFill="1" applyBorder="1" applyAlignment="1" applyProtection="1">
      <alignment/>
      <protection/>
    </xf>
    <xf numFmtId="0" fontId="58" fillId="33" borderId="12" xfId="0" applyFont="1" applyFill="1" applyBorder="1" applyAlignment="1" applyProtection="1">
      <alignment horizontal="right" vertical="center"/>
      <protection/>
    </xf>
    <xf numFmtId="0" fontId="56" fillId="33" borderId="13" xfId="0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>
      <alignment/>
    </xf>
    <xf numFmtId="0" fontId="57" fillId="34" borderId="12" xfId="0" applyFont="1" applyFill="1" applyBorder="1" applyAlignment="1" applyProtection="1">
      <alignment/>
      <protection/>
    </xf>
    <xf numFmtId="1" fontId="57" fillId="34" borderId="12" xfId="0" applyNumberFormat="1" applyFont="1" applyFill="1" applyBorder="1" applyAlignment="1" applyProtection="1">
      <alignment horizontal="center"/>
      <protection/>
    </xf>
    <xf numFmtId="0" fontId="60" fillId="34" borderId="12" xfId="0" applyFont="1" applyFill="1" applyBorder="1" applyAlignment="1" applyProtection="1">
      <alignment horizontal="right" vertical="center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/>
    </xf>
    <xf numFmtId="0" fontId="57" fillId="35" borderId="12" xfId="0" applyFont="1" applyFill="1" applyBorder="1" applyAlignment="1" applyProtection="1">
      <alignment/>
      <protection/>
    </xf>
    <xf numFmtId="1" fontId="57" fillId="35" borderId="12" xfId="0" applyNumberFormat="1" applyFont="1" applyFill="1" applyBorder="1" applyAlignment="1" applyProtection="1">
      <alignment horizontal="center"/>
      <protection/>
    </xf>
    <xf numFmtId="0" fontId="58" fillId="35" borderId="12" xfId="0" applyFont="1" applyFill="1" applyBorder="1" applyAlignment="1" applyProtection="1">
      <alignment horizontal="right" vertical="center"/>
      <protection/>
    </xf>
    <xf numFmtId="0" fontId="56" fillId="35" borderId="13" xfId="0" applyFont="1" applyFill="1" applyBorder="1" applyAlignment="1" applyProtection="1">
      <alignment horizontal="center" vertical="center"/>
      <protection/>
    </xf>
    <xf numFmtId="0" fontId="59" fillId="35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Border="1" applyAlignment="1">
      <alignment horizontal="center" wrapText="1"/>
    </xf>
    <xf numFmtId="0" fontId="61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0" fontId="61" fillId="33" borderId="14" xfId="0" applyFont="1" applyFill="1" applyBorder="1" applyAlignment="1" applyProtection="1">
      <alignment horizontal="left" vertical="center"/>
      <protection/>
    </xf>
    <xf numFmtId="0" fontId="57" fillId="33" borderId="15" xfId="0" applyFont="1" applyFill="1" applyBorder="1" applyAlignment="1" applyProtection="1">
      <alignment/>
      <protection/>
    </xf>
    <xf numFmtId="0" fontId="61" fillId="34" borderId="14" xfId="0" applyFont="1" applyFill="1" applyBorder="1" applyAlignment="1" applyProtection="1">
      <alignment horizontal="left" vertical="center"/>
      <protection/>
    </xf>
    <xf numFmtId="0" fontId="57" fillId="34" borderId="15" xfId="0" applyFont="1" applyFill="1" applyBorder="1" applyAlignment="1" applyProtection="1">
      <alignment/>
      <protection/>
    </xf>
    <xf numFmtId="0" fontId="61" fillId="35" borderId="14" xfId="0" applyFont="1" applyFill="1" applyBorder="1" applyAlignment="1" applyProtection="1">
      <alignment horizontal="left" vertical="center"/>
      <protection/>
    </xf>
    <xf numFmtId="0" fontId="57" fillId="35" borderId="15" xfId="0" applyFont="1" applyFill="1" applyBorder="1" applyAlignment="1" applyProtection="1">
      <alignment/>
      <protection/>
    </xf>
    <xf numFmtId="0" fontId="55" fillId="0" borderId="0" xfId="0" applyFont="1" applyAlignment="1">
      <alignment horizontal="center" vertical="center"/>
    </xf>
    <xf numFmtId="1" fontId="56" fillId="33" borderId="13" xfId="0" applyNumberFormat="1" applyFont="1" applyFill="1" applyBorder="1" applyAlignment="1" applyProtection="1">
      <alignment horizontal="right" vertical="center"/>
      <protection/>
    </xf>
    <xf numFmtId="1" fontId="56" fillId="34" borderId="13" xfId="0" applyNumberFormat="1" applyFont="1" applyFill="1" applyBorder="1" applyAlignment="1" applyProtection="1">
      <alignment horizontal="right" vertical="center"/>
      <protection/>
    </xf>
    <xf numFmtId="1" fontId="56" fillId="35" borderId="13" xfId="0" applyNumberFormat="1" applyFont="1" applyFill="1" applyBorder="1" applyAlignment="1" applyProtection="1">
      <alignment horizontal="right" vertical="center"/>
      <protection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0" fillId="36" borderId="11" xfId="0" applyFill="1" applyBorder="1" applyAlignment="1">
      <alignment/>
    </xf>
    <xf numFmtId="0" fontId="57" fillId="36" borderId="12" xfId="0" applyFont="1" applyFill="1" applyBorder="1" applyAlignment="1" applyProtection="1">
      <alignment/>
      <protection/>
    </xf>
    <xf numFmtId="1" fontId="57" fillId="36" borderId="12" xfId="0" applyNumberFormat="1" applyFont="1" applyFill="1" applyBorder="1" applyAlignment="1" applyProtection="1">
      <alignment/>
      <protection/>
    </xf>
    <xf numFmtId="0" fontId="58" fillId="36" borderId="12" xfId="0" applyFont="1" applyFill="1" applyBorder="1" applyAlignment="1" applyProtection="1">
      <alignment horizontal="right" vertical="center"/>
      <protection/>
    </xf>
    <xf numFmtId="0" fontId="56" fillId="36" borderId="13" xfId="0" applyFont="1" applyFill="1" applyBorder="1" applyAlignment="1" applyProtection="1">
      <alignment horizontal="center" vertical="center"/>
      <protection/>
    </xf>
    <xf numFmtId="1" fontId="56" fillId="36" borderId="13" xfId="0" applyNumberFormat="1" applyFont="1" applyFill="1" applyBorder="1" applyAlignment="1" applyProtection="1">
      <alignment horizontal="center" vertical="center"/>
      <protection/>
    </xf>
    <xf numFmtId="0" fontId="59" fillId="36" borderId="13" xfId="0" applyFont="1" applyFill="1" applyBorder="1" applyAlignment="1" applyProtection="1">
      <alignment horizontal="center" vertical="center"/>
      <protection/>
    </xf>
    <xf numFmtId="0" fontId="57" fillId="36" borderId="13" xfId="0" applyFont="1" applyFill="1" applyBorder="1" applyAlignment="1" applyProtection="1">
      <alignment/>
      <protection/>
    </xf>
    <xf numFmtId="0" fontId="57" fillId="36" borderId="15" xfId="0" applyFont="1" applyFill="1" applyBorder="1" applyAlignment="1" applyProtection="1">
      <alignment/>
      <protection/>
    </xf>
    <xf numFmtId="0" fontId="0" fillId="37" borderId="11" xfId="0" applyFill="1" applyBorder="1" applyAlignment="1">
      <alignment/>
    </xf>
    <xf numFmtId="0" fontId="57" fillId="37" borderId="12" xfId="0" applyFont="1" applyFill="1" applyBorder="1" applyAlignment="1" applyProtection="1">
      <alignment/>
      <protection/>
    </xf>
    <xf numFmtId="1" fontId="57" fillId="37" borderId="12" xfId="0" applyNumberFormat="1" applyFont="1" applyFill="1" applyBorder="1" applyAlignment="1" applyProtection="1">
      <alignment horizontal="center"/>
      <protection/>
    </xf>
    <xf numFmtId="0" fontId="60" fillId="37" borderId="12" xfId="0" applyFont="1" applyFill="1" applyBorder="1" applyAlignment="1" applyProtection="1">
      <alignment horizontal="right" vertical="center"/>
      <protection/>
    </xf>
    <xf numFmtId="0" fontId="61" fillId="37" borderId="12" xfId="0" applyFont="1" applyFill="1" applyBorder="1" applyAlignment="1" applyProtection="1">
      <alignment horizontal="left" vertical="center"/>
      <protection/>
    </xf>
    <xf numFmtId="0" fontId="61" fillId="37" borderId="14" xfId="0" applyFont="1" applyFill="1" applyBorder="1" applyAlignment="1" applyProtection="1">
      <alignment horizontal="left" vertical="center"/>
      <protection/>
    </xf>
    <xf numFmtId="0" fontId="56" fillId="37" borderId="13" xfId="0" applyFont="1" applyFill="1" applyBorder="1" applyAlignment="1" applyProtection="1">
      <alignment horizontal="center" vertical="center"/>
      <protection/>
    </xf>
    <xf numFmtId="1" fontId="56" fillId="37" borderId="13" xfId="0" applyNumberFormat="1" applyFont="1" applyFill="1" applyBorder="1" applyAlignment="1" applyProtection="1">
      <alignment horizontal="center" vertical="center"/>
      <protection/>
    </xf>
    <xf numFmtId="0" fontId="59" fillId="37" borderId="13" xfId="0" applyFont="1" applyFill="1" applyBorder="1" applyAlignment="1" applyProtection="1">
      <alignment horizontal="center" vertical="center"/>
      <protection/>
    </xf>
    <xf numFmtId="0" fontId="57" fillId="37" borderId="13" xfId="0" applyFont="1" applyFill="1" applyBorder="1" applyAlignment="1" applyProtection="1">
      <alignment/>
      <protection/>
    </xf>
    <xf numFmtId="0" fontId="57" fillId="37" borderId="15" xfId="0" applyFont="1" applyFill="1" applyBorder="1" applyAlignment="1" applyProtection="1">
      <alignment/>
      <protection/>
    </xf>
    <xf numFmtId="0" fontId="0" fillId="38" borderId="11" xfId="0" applyFill="1" applyBorder="1" applyAlignment="1">
      <alignment/>
    </xf>
    <xf numFmtId="0" fontId="57" fillId="38" borderId="12" xfId="0" applyFont="1" applyFill="1" applyBorder="1" applyAlignment="1" applyProtection="1">
      <alignment/>
      <protection/>
    </xf>
    <xf numFmtId="1" fontId="57" fillId="38" borderId="12" xfId="0" applyNumberFormat="1" applyFont="1" applyFill="1" applyBorder="1" applyAlignment="1" applyProtection="1">
      <alignment horizontal="center"/>
      <protection/>
    </xf>
    <xf numFmtId="0" fontId="58" fillId="38" borderId="12" xfId="0" applyFont="1" applyFill="1" applyBorder="1" applyAlignment="1" applyProtection="1">
      <alignment horizontal="right" vertical="center"/>
      <protection/>
    </xf>
    <xf numFmtId="0" fontId="61" fillId="38" borderId="12" xfId="0" applyFont="1" applyFill="1" applyBorder="1" applyAlignment="1" applyProtection="1">
      <alignment horizontal="left" vertical="center"/>
      <protection/>
    </xf>
    <xf numFmtId="0" fontId="61" fillId="38" borderId="14" xfId="0" applyFont="1" applyFill="1" applyBorder="1" applyAlignment="1" applyProtection="1">
      <alignment horizontal="left" vertical="center"/>
      <protection/>
    </xf>
    <xf numFmtId="0" fontId="56" fillId="38" borderId="13" xfId="0" applyFont="1" applyFill="1" applyBorder="1" applyAlignment="1" applyProtection="1">
      <alignment horizontal="center" vertical="center"/>
      <protection/>
    </xf>
    <xf numFmtId="1" fontId="56" fillId="38" borderId="13" xfId="0" applyNumberFormat="1" applyFont="1" applyFill="1" applyBorder="1" applyAlignment="1" applyProtection="1">
      <alignment horizontal="center" vertical="center"/>
      <protection/>
    </xf>
    <xf numFmtId="0" fontId="59" fillId="38" borderId="13" xfId="0" applyFont="1" applyFill="1" applyBorder="1" applyAlignment="1" applyProtection="1">
      <alignment horizontal="center" vertical="center"/>
      <protection/>
    </xf>
    <xf numFmtId="0" fontId="57" fillId="38" borderId="13" xfId="0" applyFont="1" applyFill="1" applyBorder="1" applyAlignment="1" applyProtection="1">
      <alignment/>
      <protection/>
    </xf>
    <xf numFmtId="0" fontId="57" fillId="38" borderId="15" xfId="0" applyFont="1" applyFill="1" applyBorder="1" applyAlignment="1" applyProtection="1">
      <alignment/>
      <protection/>
    </xf>
    <xf numFmtId="0" fontId="56" fillId="39" borderId="1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/>
    </xf>
    <xf numFmtId="0" fontId="56" fillId="0" borderId="16" xfId="0" applyFont="1" applyFill="1" applyBorder="1" applyAlignment="1" applyProtection="1">
      <alignment horizontal="center" vertical="center"/>
      <protection/>
    </xf>
    <xf numFmtId="2" fontId="3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35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2" fontId="56" fillId="4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right" vertical="center"/>
      <protection/>
    </xf>
    <xf numFmtId="0" fontId="61" fillId="33" borderId="18" xfId="0" applyFont="1" applyFill="1" applyBorder="1" applyAlignment="1" applyProtection="1">
      <alignment horizontal="left" vertical="center"/>
      <protection/>
    </xf>
    <xf numFmtId="0" fontId="0" fillId="36" borderId="17" xfId="0" applyFill="1" applyBorder="1" applyAlignment="1">
      <alignment/>
    </xf>
    <xf numFmtId="0" fontId="57" fillId="36" borderId="0" xfId="0" applyFont="1" applyFill="1" applyBorder="1" applyAlignment="1" applyProtection="1">
      <alignment/>
      <protection/>
    </xf>
    <xf numFmtId="1" fontId="57" fillId="36" borderId="0" xfId="0" applyNumberFormat="1" applyFont="1" applyFill="1" applyBorder="1" applyAlignment="1" applyProtection="1">
      <alignment/>
      <protection/>
    </xf>
    <xf numFmtId="0" fontId="58" fillId="36" borderId="0" xfId="0" applyFont="1" applyFill="1" applyBorder="1" applyAlignment="1" applyProtection="1">
      <alignment horizontal="right" vertical="center"/>
      <protection/>
    </xf>
    <xf numFmtId="0" fontId="61" fillId="36" borderId="0" xfId="0" applyFont="1" applyFill="1" applyBorder="1" applyAlignment="1" applyProtection="1">
      <alignment horizontal="left" vertical="center"/>
      <protection/>
    </xf>
    <xf numFmtId="0" fontId="61" fillId="36" borderId="18" xfId="0" applyFont="1" applyFill="1" applyBorder="1" applyAlignment="1" applyProtection="1">
      <alignment horizontal="left" vertical="center"/>
      <protection/>
    </xf>
    <xf numFmtId="0" fontId="62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56" fillId="38" borderId="0" xfId="0" applyFont="1" applyFill="1" applyBorder="1" applyAlignment="1" applyProtection="1">
      <alignment horizontal="center" vertical="center"/>
      <protection/>
    </xf>
    <xf numFmtId="1" fontId="56" fillId="38" borderId="0" xfId="0" applyNumberFormat="1" applyFont="1" applyFill="1" applyBorder="1" applyAlignment="1" applyProtection="1">
      <alignment horizontal="center" vertical="center"/>
      <protection/>
    </xf>
    <xf numFmtId="0" fontId="59" fillId="38" borderId="0" xfId="0" applyFont="1" applyFill="1" applyBorder="1" applyAlignment="1" applyProtection="1">
      <alignment horizontal="center" vertical="center"/>
      <protection/>
    </xf>
    <xf numFmtId="0" fontId="61" fillId="36" borderId="14" xfId="0" applyFont="1" applyFill="1" applyBorder="1" applyAlignment="1" applyProtection="1">
      <alignment horizontal="left" vertical="center"/>
      <protection/>
    </xf>
    <xf numFmtId="176" fontId="0" fillId="0" borderId="10" xfId="0" applyNumberForma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6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61" fillId="0" borderId="13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1" fillId="0" borderId="18" xfId="0" applyFont="1" applyFill="1" applyBorder="1" applyAlignment="1" applyProtection="1">
      <alignment horizontal="left" vertical="center"/>
      <protection/>
    </xf>
    <xf numFmtId="0" fontId="57" fillId="0" borderId="18" xfId="0" applyFont="1" applyFill="1" applyBorder="1" applyAlignment="1" applyProtection="1">
      <alignment/>
      <protection/>
    </xf>
    <xf numFmtId="0" fontId="57" fillId="0" borderId="15" xfId="0" applyFont="1" applyFill="1" applyBorder="1" applyAlignment="1">
      <alignment/>
    </xf>
    <xf numFmtId="0" fontId="56" fillId="35" borderId="0" xfId="0" applyFont="1" applyFill="1" applyBorder="1" applyAlignment="1" applyProtection="1">
      <alignment horizontal="center" vertical="center"/>
      <protection/>
    </xf>
    <xf numFmtId="1" fontId="56" fillId="35" borderId="0" xfId="0" applyNumberFormat="1" applyFont="1" applyFill="1" applyBorder="1" applyAlignment="1" applyProtection="1">
      <alignment horizontal="right" vertical="center"/>
      <protection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57" fillId="35" borderId="18" xfId="0" applyFont="1" applyFill="1" applyBorder="1" applyAlignment="1" applyProtection="1">
      <alignment/>
      <protection/>
    </xf>
    <xf numFmtId="0" fontId="57" fillId="38" borderId="18" xfId="0" applyFont="1" applyFill="1" applyBorder="1" applyAlignment="1" applyProtection="1">
      <alignment/>
      <protection/>
    </xf>
    <xf numFmtId="0" fontId="56" fillId="0" borderId="17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18" xfId="0" applyBorder="1" applyAlignment="1">
      <alignment/>
    </xf>
    <xf numFmtId="2" fontId="56" fillId="0" borderId="13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56" fillId="0" borderId="1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5" xfId="0" applyFont="1" applyFill="1" applyBorder="1" applyAlignment="1" applyProtection="1">
      <alignment horizontal="center" vertical="center"/>
      <protection/>
    </xf>
    <xf numFmtId="2" fontId="56" fillId="0" borderId="15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2" fontId="56" fillId="36" borderId="10" xfId="0" applyNumberFormat="1" applyFont="1" applyFill="1" applyBorder="1" applyAlignment="1">
      <alignment horizontal="center" vertical="center"/>
    </xf>
    <xf numFmtId="2" fontId="56" fillId="37" borderId="10" xfId="0" applyNumberFormat="1" applyFont="1" applyFill="1" applyBorder="1" applyAlignment="1">
      <alignment horizontal="center" vertical="center"/>
    </xf>
    <xf numFmtId="2" fontId="56" fillId="38" borderId="10" xfId="0" applyNumberFormat="1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2" fillId="36" borderId="19" xfId="0" applyFont="1" applyFill="1" applyBorder="1" applyAlignment="1" applyProtection="1">
      <alignment horizontal="right" wrapText="1"/>
      <protection/>
    </xf>
    <xf numFmtId="0" fontId="2" fillId="37" borderId="19" xfId="0" applyFont="1" applyFill="1" applyBorder="1" applyAlignment="1" applyProtection="1">
      <alignment horizontal="right" wrapText="1"/>
      <protection/>
    </xf>
    <xf numFmtId="0" fontId="2" fillId="38" borderId="19" xfId="0" applyFont="1" applyFill="1" applyBorder="1" applyAlignment="1" applyProtection="1">
      <alignment horizontal="right" wrapText="1"/>
      <protection/>
    </xf>
    <xf numFmtId="0" fontId="2" fillId="33" borderId="19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2" fillId="35" borderId="19" xfId="0" applyFont="1" applyFill="1" applyBorder="1" applyAlignment="1" applyProtection="1">
      <alignment horizontal="right" wrapText="1"/>
      <protection/>
    </xf>
    <xf numFmtId="0" fontId="2" fillId="38" borderId="17" xfId="0" applyFont="1" applyFill="1" applyBorder="1" applyAlignment="1" applyProtection="1">
      <alignment horizontal="right" wrapText="1"/>
      <protection/>
    </xf>
    <xf numFmtId="0" fontId="2" fillId="35" borderId="17" xfId="0" applyFont="1" applyFill="1" applyBorder="1" applyAlignment="1" applyProtection="1">
      <alignment horizontal="right" wrapText="1"/>
      <protection/>
    </xf>
    <xf numFmtId="0" fontId="2" fillId="0" borderId="17" xfId="0" applyFont="1" applyFill="1" applyBorder="1" applyAlignment="1" applyProtection="1">
      <alignment horizontal="right" wrapText="1"/>
      <protection/>
    </xf>
    <xf numFmtId="0" fontId="2" fillId="0" borderId="19" xfId="0" applyFont="1" applyFill="1" applyBorder="1" applyAlignment="1" applyProtection="1">
      <alignment horizontal="right" wrapText="1"/>
      <protection/>
    </xf>
    <xf numFmtId="0" fontId="55" fillId="0" borderId="19" xfId="0" applyFont="1" applyFill="1" applyBorder="1" applyAlignment="1">
      <alignment horizontal="right" vertical="center"/>
    </xf>
    <xf numFmtId="0" fontId="55" fillId="0" borderId="19" xfId="0" applyFont="1" applyBorder="1" applyAlignment="1">
      <alignment horizontal="right" vertical="center"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2" fontId="56" fillId="38" borderId="16" xfId="0" applyNumberFormat="1" applyFont="1" applyFill="1" applyBorder="1" applyAlignment="1">
      <alignment horizontal="center" vertical="center"/>
    </xf>
    <xf numFmtId="2" fontId="56" fillId="38" borderId="20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2" fontId="56" fillId="4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2" fontId="56" fillId="36" borderId="16" xfId="0" applyNumberFormat="1" applyFont="1" applyFill="1" applyBorder="1" applyAlignment="1">
      <alignment horizontal="center" vertical="center"/>
    </xf>
    <xf numFmtId="2" fontId="56" fillId="36" borderId="20" xfId="0" applyNumberFormat="1" applyFont="1" applyFill="1" applyBorder="1" applyAlignment="1">
      <alignment horizontal="center" vertical="center"/>
    </xf>
    <xf numFmtId="2" fontId="56" fillId="37" borderId="16" xfId="0" applyNumberFormat="1" applyFont="1" applyFill="1" applyBorder="1" applyAlignment="1">
      <alignment horizontal="center" vertical="center"/>
    </xf>
    <xf numFmtId="2" fontId="56" fillId="37" borderId="2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6" fillId="4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65"/>
          <c:w val="1.00125"/>
          <c:h val="1.0315"/>
        </c:manualLayout>
      </c:layout>
      <c:scatterChart>
        <c:scatterStyle val="lineMarker"/>
        <c:varyColors val="0"/>
        <c:ser>
          <c:idx val="0"/>
          <c:order val="0"/>
          <c:tx>
            <c:v>+1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'С нейтралью'!$O$3:$P$3</c:f>
              <c:numCache/>
            </c:numRef>
          </c:xVal>
          <c:yVal>
            <c:numRef>
              <c:f>'С нейтралью'!$O$2:$P$2</c:f>
              <c:numCache/>
            </c:numRef>
          </c:yVal>
          <c:smooth val="0"/>
        </c:ser>
        <c:ser>
          <c:idx val="1"/>
          <c:order val="1"/>
          <c:tx>
            <c:v>+j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'С нейтралью'!$O$2:$P$2</c:f>
              <c:numCache/>
            </c:numRef>
          </c:xVal>
          <c:yVal>
            <c:numRef>
              <c:f>'С нейтралью'!$O$3:$P$3</c:f>
              <c:numCache/>
            </c:numRef>
          </c:yVal>
          <c:smooth val="0"/>
        </c:ser>
        <c:ser>
          <c:idx val="2"/>
          <c:order val="2"/>
          <c:tx>
            <c:strRef>
              <c:f>'С нейтралью'!$M$5</c:f>
              <c:strCache>
                <c:ptCount val="1"/>
                <c:pt idx="0">
                  <c:v>ŮA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нейтралью'!$O$5:$O$6</c:f>
              <c:numCache/>
            </c:numRef>
          </c:xVal>
          <c:yVal>
            <c:numRef>
              <c:f>'С нейтралью'!$P$5:$P$6</c:f>
              <c:numCache/>
            </c:numRef>
          </c:yVal>
          <c:smooth val="0"/>
        </c:ser>
        <c:ser>
          <c:idx val="3"/>
          <c:order val="3"/>
          <c:tx>
            <c:strRef>
              <c:f>'С нейтралью'!$M$8</c:f>
              <c:strCache>
                <c:ptCount val="1"/>
                <c:pt idx="0">
                  <c:v>ŮB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нейтралью'!$O$8:$O$9</c:f>
              <c:numCache/>
            </c:numRef>
          </c:xVal>
          <c:yVal>
            <c:numRef>
              <c:f>'С нейтралью'!$P$8:$P$9</c:f>
              <c:numCache/>
            </c:numRef>
          </c:yVal>
          <c:smooth val="0"/>
        </c:ser>
        <c:ser>
          <c:idx val="4"/>
          <c:order val="4"/>
          <c:tx>
            <c:strRef>
              <c:f>'С нейтралью'!$M$11</c:f>
              <c:strCache>
                <c:ptCount val="1"/>
                <c:pt idx="0">
                  <c:v>ŮC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нейтралью'!$O$11:$O$12</c:f>
              <c:numCache/>
            </c:numRef>
          </c:xVal>
          <c:yVal>
            <c:numRef>
              <c:f>'С нейтралью'!$P$11:$P$12</c:f>
              <c:numCache/>
            </c:numRef>
          </c:yVal>
          <c:smooth val="0"/>
        </c:ser>
        <c:ser>
          <c:idx val="5"/>
          <c:order val="5"/>
          <c:tx>
            <c:strRef>
              <c:f>'С нейтралью'!$R$5</c:f>
              <c:strCache>
                <c:ptCount val="1"/>
                <c:pt idx="0">
                  <c:v>ŮAB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нейтралью'!$T$5:$T$6</c:f>
              <c:numCache/>
            </c:numRef>
          </c:xVal>
          <c:yVal>
            <c:numRef>
              <c:f>'С нейтралью'!$U$5:$U$6</c:f>
              <c:numCache/>
            </c:numRef>
          </c:yVal>
          <c:smooth val="0"/>
        </c:ser>
        <c:ser>
          <c:idx val="6"/>
          <c:order val="6"/>
          <c:tx>
            <c:strRef>
              <c:f>'С нейтралью'!$R$8</c:f>
              <c:strCache>
                <c:ptCount val="1"/>
                <c:pt idx="0">
                  <c:v>ŮBC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нейтралью'!$T$8:$T$9</c:f>
              <c:numCache/>
            </c:numRef>
          </c:xVal>
          <c:yVal>
            <c:numRef>
              <c:f>'С нейтралью'!$U$8:$U$9</c:f>
              <c:numCache/>
            </c:numRef>
          </c:yVal>
          <c:smooth val="0"/>
        </c:ser>
        <c:ser>
          <c:idx val="7"/>
          <c:order val="7"/>
          <c:tx>
            <c:strRef>
              <c:f>'С нейтралью'!$R$11</c:f>
              <c:strCache>
                <c:ptCount val="1"/>
                <c:pt idx="0">
                  <c:v>ŮCA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нейтралью'!$T$11:$T$12</c:f>
              <c:numCache/>
            </c:numRef>
          </c:xVal>
          <c:yVal>
            <c:numRef>
              <c:f>'С нейтралью'!$U$11:$U$12</c:f>
              <c:numCache/>
            </c:numRef>
          </c:yVal>
          <c:smooth val="0"/>
        </c:ser>
        <c:ser>
          <c:idx val="8"/>
          <c:order val="8"/>
          <c:tx>
            <c:strRef>
              <c:f>'С нейтралью'!$M$14</c:f>
              <c:strCache>
                <c:ptCount val="1"/>
                <c:pt idx="0">
                  <c:v>İA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нейтралью'!$O$14:$O$15</c:f>
              <c:numCache/>
            </c:numRef>
          </c:xVal>
          <c:yVal>
            <c:numRef>
              <c:f>'С нейтралью'!$P$14:$P$15</c:f>
              <c:numCache/>
            </c:numRef>
          </c:yVal>
          <c:smooth val="0"/>
        </c:ser>
        <c:ser>
          <c:idx val="9"/>
          <c:order val="9"/>
          <c:tx>
            <c:strRef>
              <c:f>'С нейтралью'!$M$17</c:f>
              <c:strCache>
                <c:ptCount val="1"/>
                <c:pt idx="0">
                  <c:v>İB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нейтралью'!$O$17:$O$18</c:f>
              <c:numCache/>
            </c:numRef>
          </c:xVal>
          <c:yVal>
            <c:numRef>
              <c:f>'С нейтралью'!$P$17:$P$18</c:f>
              <c:numCache/>
            </c:numRef>
          </c:yVal>
          <c:smooth val="0"/>
        </c:ser>
        <c:ser>
          <c:idx val="10"/>
          <c:order val="10"/>
          <c:tx>
            <c:strRef>
              <c:f>'С нейтралью'!$M$20</c:f>
              <c:strCache>
                <c:ptCount val="1"/>
                <c:pt idx="0">
                  <c:v>İC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нейтралью'!$O$20:$O$21</c:f>
              <c:numCache/>
            </c:numRef>
          </c:xVal>
          <c:yVal>
            <c:numRef>
              <c:f>'С нейтралью'!$P$20:$P$21</c:f>
              <c:numCache/>
            </c:numRef>
          </c:yVal>
          <c:smooth val="0"/>
        </c:ser>
        <c:ser>
          <c:idx val="11"/>
          <c:order val="11"/>
          <c:tx>
            <c:strRef>
              <c:f>'С нейтралью'!$M$23</c:f>
              <c:strCache>
                <c:ptCount val="1"/>
                <c:pt idx="0">
                  <c:v>İN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нейтралью'!$O$23:$O$24</c:f>
              <c:numCache/>
            </c:numRef>
          </c:xVal>
          <c:yVal>
            <c:numRef>
              <c:f>'С нейтралью'!$P$23:$P$24</c:f>
              <c:numCache/>
            </c:numRef>
          </c:yVal>
          <c:smooth val="0"/>
        </c:ser>
        <c:ser>
          <c:idx val="12"/>
          <c:order val="12"/>
          <c:tx>
            <c:strRef>
              <c:f>'С нейтралью'!$V$8</c:f>
              <c:strCache>
                <c:ptCount val="1"/>
                <c:pt idx="0">
                  <c:v>İB2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 нейтралью'!$X$8:$X$9</c:f>
              <c:numCache/>
            </c:numRef>
          </c:xVal>
          <c:yVal>
            <c:numRef>
              <c:f>'С нейтралью'!$Y$8:$Y$9</c:f>
              <c:numCache/>
            </c:numRef>
          </c:yVal>
          <c:smooth val="0"/>
        </c:ser>
        <c:ser>
          <c:idx val="13"/>
          <c:order val="13"/>
          <c:tx>
            <c:strRef>
              <c:f>'С нейтралью'!$V$5</c:f>
              <c:strCache>
                <c:ptCount val="1"/>
                <c:pt idx="0">
                  <c:v>İA2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 нейтралью'!$X$5:$X$6</c:f>
              <c:numCache/>
            </c:numRef>
          </c:xVal>
          <c:yVal>
            <c:numRef>
              <c:f>'С нейтралью'!$Y$5:$Y$6</c:f>
              <c:numCache/>
            </c:numRef>
          </c:yVal>
          <c:smooth val="0"/>
        </c:ser>
        <c:ser>
          <c:idx val="14"/>
          <c:order val="14"/>
          <c:tx>
            <c:strRef>
              <c:f>'С нейтралью'!$V$11</c:f>
              <c:strCache>
                <c:ptCount val="1"/>
                <c:pt idx="0">
                  <c:v>İN2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 нейтралью'!$X$11:$X$12</c:f>
              <c:numCache/>
            </c:numRef>
          </c:xVal>
          <c:yVal>
            <c:numRef>
              <c:f>'С нейтралью'!$Y$11:$Y$12</c:f>
              <c:numCache/>
            </c:numRef>
          </c:yVal>
          <c:smooth val="0"/>
        </c:ser>
        <c:axId val="23964970"/>
        <c:axId val="14358139"/>
      </c:scatterChart>
      <c:valAx>
        <c:axId val="23964970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4358139"/>
        <c:crosses val="autoZero"/>
        <c:crossBetween val="midCat"/>
        <c:dispUnits/>
      </c:valAx>
      <c:valAx>
        <c:axId val="14358139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"/>
          <c:y val="0.616"/>
          <c:w val="0.13425"/>
          <c:h val="0.3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dash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25"/>
          <c:w val="1.00125"/>
          <c:h val="1.03275"/>
        </c:manualLayout>
      </c:layout>
      <c:scatterChart>
        <c:scatterStyle val="lineMarker"/>
        <c:varyColors val="0"/>
        <c:ser>
          <c:idx val="0"/>
          <c:order val="0"/>
          <c:tx>
            <c:v>+1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'Без нейтрали'!$W$3:$X$3</c:f>
              <c:numCache/>
            </c:numRef>
          </c:xVal>
          <c:yVal>
            <c:numRef>
              <c:f>'Без нейтрали'!$W$2:$X$2</c:f>
              <c:numCache/>
            </c:numRef>
          </c:yVal>
          <c:smooth val="0"/>
        </c:ser>
        <c:ser>
          <c:idx val="1"/>
          <c:order val="1"/>
          <c:tx>
            <c:v>+j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'Без нейтрали'!$W$2:$X$2</c:f>
              <c:numCache/>
            </c:numRef>
          </c:xVal>
          <c:yVal>
            <c:numRef>
              <c:f>'Без нейтрали'!$W$3:$X$3</c:f>
              <c:numCache/>
            </c:numRef>
          </c:yVal>
          <c:smooth val="0"/>
        </c:ser>
        <c:ser>
          <c:idx val="2"/>
          <c:order val="2"/>
          <c:tx>
            <c:strRef>
              <c:f>'Без нейтрали'!$U$4</c:f>
              <c:strCache>
                <c:ptCount val="1"/>
                <c:pt idx="0">
                  <c:v>Ůa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нейтрали'!$W$4:$W$5</c:f>
              <c:numCache/>
            </c:numRef>
          </c:xVal>
          <c:yVal>
            <c:numRef>
              <c:f>'Без нейтрали'!$X$4:$X$5</c:f>
              <c:numCache/>
            </c:numRef>
          </c:yVal>
          <c:smooth val="0"/>
        </c:ser>
        <c:ser>
          <c:idx val="3"/>
          <c:order val="3"/>
          <c:tx>
            <c:strRef>
              <c:f>'Без нейтрали'!$U$6</c:f>
              <c:strCache>
                <c:ptCount val="1"/>
                <c:pt idx="0">
                  <c:v>Ůb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нейтрали'!$W$6:$W$7</c:f>
              <c:numCache/>
            </c:numRef>
          </c:xVal>
          <c:yVal>
            <c:numRef>
              <c:f>'Без нейтрали'!$X$6:$X$7</c:f>
              <c:numCache/>
            </c:numRef>
          </c:yVal>
          <c:smooth val="0"/>
        </c:ser>
        <c:ser>
          <c:idx val="4"/>
          <c:order val="4"/>
          <c:tx>
            <c:strRef>
              <c:f>'Без нейтрали'!$U$8</c:f>
              <c:strCache>
                <c:ptCount val="1"/>
                <c:pt idx="0">
                  <c:v>Ůc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нейтрали'!$W$8:$W$9</c:f>
              <c:numCache/>
            </c:numRef>
          </c:xVal>
          <c:yVal>
            <c:numRef>
              <c:f>'Без нейтрали'!$X$8:$X$9</c:f>
              <c:numCache/>
            </c:numRef>
          </c:yVal>
          <c:smooth val="0"/>
        </c:ser>
        <c:ser>
          <c:idx val="5"/>
          <c:order val="5"/>
          <c:tx>
            <c:strRef>
              <c:f>'Без нейтрали'!$Z$4</c:f>
              <c:strCache>
                <c:ptCount val="1"/>
                <c:pt idx="0">
                  <c:v>ŮAB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нейтрали'!$AB$4:$AB$5</c:f>
              <c:numCache/>
            </c:numRef>
          </c:xVal>
          <c:yVal>
            <c:numRef>
              <c:f>'Без нейтрали'!$AC$4:$AC$5</c:f>
              <c:numCache/>
            </c:numRef>
          </c:yVal>
          <c:smooth val="0"/>
        </c:ser>
        <c:ser>
          <c:idx val="6"/>
          <c:order val="6"/>
          <c:tx>
            <c:strRef>
              <c:f>'Без нейтрали'!$Z$6</c:f>
              <c:strCache>
                <c:ptCount val="1"/>
                <c:pt idx="0">
                  <c:v>ŮBC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нейтрали'!$AB$6:$AB$7</c:f>
              <c:numCache/>
            </c:numRef>
          </c:xVal>
          <c:yVal>
            <c:numRef>
              <c:f>'Без нейтрали'!$AC$6:$AC$7</c:f>
              <c:numCache/>
            </c:numRef>
          </c:yVal>
          <c:smooth val="0"/>
        </c:ser>
        <c:ser>
          <c:idx val="7"/>
          <c:order val="7"/>
          <c:tx>
            <c:strRef>
              <c:f>'Без нейтрали'!$Z$8</c:f>
              <c:strCache>
                <c:ptCount val="1"/>
                <c:pt idx="0">
                  <c:v>ŮCA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нейтрали'!$AB$8:$AB$9</c:f>
              <c:numCache/>
            </c:numRef>
          </c:xVal>
          <c:yVal>
            <c:numRef>
              <c:f>'Без нейтрали'!$AC$8:$AC$9</c:f>
              <c:numCache/>
            </c:numRef>
          </c:yVal>
          <c:smooth val="0"/>
        </c:ser>
        <c:ser>
          <c:idx val="11"/>
          <c:order val="8"/>
          <c:tx>
            <c:strRef>
              <c:f>'Без нейтрали'!$U$10</c:f>
              <c:strCache>
                <c:ptCount val="1"/>
                <c:pt idx="0">
                  <c:v>ŮnN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nN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нейтрали'!$W$10:$W$11</c:f>
              <c:numCache/>
            </c:numRef>
          </c:xVal>
          <c:yVal>
            <c:numRef>
              <c:f>'Без нейтрали'!$X$10:$X$11</c:f>
              <c:numCache/>
            </c:numRef>
          </c:yVal>
          <c:smooth val="0"/>
        </c:ser>
        <c:ser>
          <c:idx val="12"/>
          <c:order val="9"/>
          <c:tx>
            <c:strRef>
              <c:f>'Без нейтрали'!$U$12</c:f>
              <c:strCache>
                <c:ptCount val="1"/>
                <c:pt idx="0">
                  <c:v>ŮA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нейтрали'!$W$12:$W$13</c:f>
              <c:numCache/>
            </c:numRef>
          </c:xVal>
          <c:yVal>
            <c:numRef>
              <c:f>'Без нейтрали'!$X$12:$X$13</c:f>
              <c:numCache/>
            </c:numRef>
          </c:yVal>
          <c:smooth val="0"/>
        </c:ser>
        <c:ser>
          <c:idx val="13"/>
          <c:order val="10"/>
          <c:tx>
            <c:strRef>
              <c:f>'Без нейтрали'!$U$14</c:f>
              <c:strCache>
                <c:ptCount val="1"/>
                <c:pt idx="0">
                  <c:v>ŮB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нейтрали'!$W$14:$W$15</c:f>
              <c:numCache/>
            </c:numRef>
          </c:xVal>
          <c:yVal>
            <c:numRef>
              <c:f>'Без нейтрали'!$X$14:$X$15</c:f>
              <c:numCache/>
            </c:numRef>
          </c:yVal>
          <c:smooth val="0"/>
        </c:ser>
        <c:ser>
          <c:idx val="14"/>
          <c:order val="11"/>
          <c:tx>
            <c:strRef>
              <c:f>'Без нейтрали'!$U$16</c:f>
              <c:strCache>
                <c:ptCount val="1"/>
                <c:pt idx="0">
                  <c:v>ŮC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нейтрали'!$W$16:$W$17</c:f>
              <c:numCache/>
            </c:numRef>
          </c:xVal>
          <c:yVal>
            <c:numRef>
              <c:f>'Без нейтрали'!$X$16:$X$17</c:f>
              <c:numCache/>
            </c:numRef>
          </c:yVal>
          <c:smooth val="0"/>
        </c:ser>
        <c:ser>
          <c:idx val="8"/>
          <c:order val="12"/>
          <c:tx>
            <c:strRef>
              <c:f>'Без нейтрали'!$U$18</c:f>
              <c:strCache>
                <c:ptCount val="1"/>
                <c:pt idx="0">
                  <c:v>İA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нейтрали'!$W$18:$W$19</c:f>
              <c:numCache/>
            </c:numRef>
          </c:xVal>
          <c:yVal>
            <c:numRef>
              <c:f>'Без нейтрали'!$X$18:$X$19</c:f>
              <c:numCache/>
            </c:numRef>
          </c:yVal>
          <c:smooth val="0"/>
        </c:ser>
        <c:ser>
          <c:idx val="9"/>
          <c:order val="13"/>
          <c:tx>
            <c:strRef>
              <c:f>'Без нейтрали'!$U$20</c:f>
              <c:strCache>
                <c:ptCount val="1"/>
                <c:pt idx="0">
                  <c:v>İB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нейтрали'!$W$20:$W$21</c:f>
              <c:numCache/>
            </c:numRef>
          </c:xVal>
          <c:yVal>
            <c:numRef>
              <c:f>'Без нейтрали'!$X$20:$X$21</c:f>
              <c:numCache/>
            </c:numRef>
          </c:yVal>
          <c:smooth val="0"/>
        </c:ser>
        <c:ser>
          <c:idx val="10"/>
          <c:order val="14"/>
          <c:tx>
            <c:strRef>
              <c:f>'Без нейтрали'!$U$22</c:f>
              <c:strCache>
                <c:ptCount val="1"/>
                <c:pt idx="0">
                  <c:v>İC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нейтрали'!$W$22:$W$23</c:f>
              <c:numCache/>
            </c:numRef>
          </c:xVal>
          <c:yVal>
            <c:numRef>
              <c:f>'Без нейтрали'!$X$22:$X$23</c:f>
              <c:numCache/>
            </c:numRef>
          </c:yVal>
          <c:smooth val="0"/>
        </c:ser>
        <c:axId val="62114388"/>
        <c:axId val="22158581"/>
      </c:scatterChart>
      <c:valAx>
        <c:axId val="62114388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2158581"/>
        <c:crosses val="autoZero"/>
        <c:crossBetween val="midCat"/>
        <c:dispUnits/>
      </c:valAx>
      <c:valAx>
        <c:axId val="22158581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08"/>
          <c:y val="0.51175"/>
          <c:w val="0.131"/>
          <c:h val="0.4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dash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9525</xdr:rowOff>
    </xdr:from>
    <xdr:to>
      <xdr:col>27</xdr:col>
      <xdr:colOff>161925</xdr:colOff>
      <xdr:row>28</xdr:row>
      <xdr:rowOff>190500</xdr:rowOff>
    </xdr:to>
    <xdr:grpSp>
      <xdr:nvGrpSpPr>
        <xdr:cNvPr id="1" name="Группа 32"/>
        <xdr:cNvGrpSpPr>
          <a:grpSpLocks/>
        </xdr:cNvGrpSpPr>
      </xdr:nvGrpSpPr>
      <xdr:grpSpPr>
        <a:xfrm>
          <a:off x="3524250" y="9525"/>
          <a:ext cx="6124575" cy="6124575"/>
          <a:chOff x="3915935" y="63303"/>
          <a:chExt cx="5767041" cy="5760000"/>
        </a:xfrm>
        <a:solidFill>
          <a:srgbClr val="FFFFFF"/>
        </a:solidFill>
      </xdr:grpSpPr>
      <xdr:graphicFrame>
        <xdr:nvGraphicFramePr>
          <xdr:cNvPr id="2" name="Диаграмма 1"/>
          <xdr:cNvGraphicFramePr/>
        </xdr:nvGraphicFramePr>
        <xdr:xfrm>
          <a:off x="3915935" y="63303"/>
          <a:ext cx="5767041" cy="576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Picture 19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402111" y="5286183"/>
            <a:ext cx="2096319" cy="390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9525</xdr:rowOff>
    </xdr:from>
    <xdr:to>
      <xdr:col>34</xdr:col>
      <xdr:colOff>285750</xdr:colOff>
      <xdr:row>28</xdr:row>
      <xdr:rowOff>104775</xdr:rowOff>
    </xdr:to>
    <xdr:grpSp>
      <xdr:nvGrpSpPr>
        <xdr:cNvPr id="1" name="Группа 32"/>
        <xdr:cNvGrpSpPr>
          <a:grpSpLocks/>
        </xdr:cNvGrpSpPr>
      </xdr:nvGrpSpPr>
      <xdr:grpSpPr>
        <a:xfrm>
          <a:off x="5048250" y="9525"/>
          <a:ext cx="6124575" cy="6124575"/>
          <a:chOff x="3915933" y="63303"/>
          <a:chExt cx="5799510" cy="5792425"/>
        </a:xfrm>
        <a:solidFill>
          <a:srgbClr val="FFFFFF"/>
        </a:solidFill>
      </xdr:grpSpPr>
      <xdr:graphicFrame>
        <xdr:nvGraphicFramePr>
          <xdr:cNvPr id="2" name="Диаграмма 1"/>
          <xdr:cNvGraphicFramePr/>
        </xdr:nvGraphicFramePr>
        <xdr:xfrm>
          <a:off x="3915933" y="63303"/>
          <a:ext cx="5799510" cy="57924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Picture 19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265150" y="5108505"/>
            <a:ext cx="2096523" cy="3924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5.140625" style="0" customWidth="1"/>
    <col min="2" max="2" width="2.7109375" style="0" customWidth="1"/>
    <col min="3" max="3" width="5.7109375" style="0" customWidth="1"/>
    <col min="4" max="4" width="2.7109375" style="0" customWidth="1"/>
    <col min="5" max="5" width="7.574218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2" width="4.7109375" style="0" customWidth="1"/>
    <col min="13" max="13" width="5.57421875" style="0" customWidth="1"/>
    <col min="14" max="14" width="2.57421875" style="0" customWidth="1"/>
    <col min="15" max="16" width="7.28125" style="0" customWidth="1"/>
    <col min="17" max="17" width="2.8515625" style="0" customWidth="1"/>
    <col min="18" max="18" width="6.28125" style="0" customWidth="1"/>
    <col min="19" max="19" width="2.7109375" style="0" customWidth="1"/>
    <col min="20" max="21" width="5.57421875" style="0" customWidth="1"/>
    <col min="22" max="22" width="4.421875" style="0" customWidth="1"/>
    <col min="23" max="23" width="2.7109375" style="0" customWidth="1"/>
  </cols>
  <sheetData>
    <row r="1" spans="1:20" ht="18.75" customHeight="1">
      <c r="A1" s="137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2"/>
      <c r="O1" s="170" t="s">
        <v>0</v>
      </c>
      <c r="P1" s="171"/>
      <c r="R1" s="41" t="s">
        <v>9</v>
      </c>
      <c r="S1" s="42" t="s">
        <v>2</v>
      </c>
      <c r="T1" s="86">
        <v>230</v>
      </c>
    </row>
    <row r="2" spans="1:20" ht="18.75" customHeight="1">
      <c r="A2" s="154" t="s">
        <v>9</v>
      </c>
      <c r="B2" s="113" t="s">
        <v>2</v>
      </c>
      <c r="C2" s="75">
        <v>400</v>
      </c>
      <c r="D2" s="114" t="s">
        <v>1</v>
      </c>
      <c r="E2" s="115"/>
      <c r="F2" s="115"/>
      <c r="G2" s="115"/>
      <c r="H2" s="115"/>
      <c r="I2" s="115"/>
      <c r="J2" s="115"/>
      <c r="K2" s="117"/>
      <c r="O2" s="79">
        <v>0</v>
      </c>
      <c r="P2" s="79">
        <v>0</v>
      </c>
      <c r="T2" s="86">
        <v>400</v>
      </c>
    </row>
    <row r="3" spans="1:20" ht="15.75" customHeight="1">
      <c r="A3" s="160" t="s">
        <v>30</v>
      </c>
      <c r="B3" s="161"/>
      <c r="C3" s="161"/>
      <c r="D3" s="161"/>
      <c r="E3" s="161"/>
      <c r="F3" s="161"/>
      <c r="G3" s="161"/>
      <c r="H3" s="161"/>
      <c r="I3" s="161"/>
      <c r="J3" s="161"/>
      <c r="K3" s="132"/>
      <c r="O3" s="79">
        <v>-8</v>
      </c>
      <c r="P3" s="79">
        <v>8</v>
      </c>
      <c r="T3" s="86">
        <v>690</v>
      </c>
    </row>
    <row r="4" spans="1:12" ht="15.75" customHeigh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28"/>
      <c r="L4" s="25"/>
    </row>
    <row r="5" spans="1:25" ht="18.75" customHeight="1">
      <c r="A5" s="155" t="s">
        <v>31</v>
      </c>
      <c r="B5" s="113" t="s">
        <v>2</v>
      </c>
      <c r="C5" s="75">
        <v>35</v>
      </c>
      <c r="D5" s="114" t="s">
        <v>43</v>
      </c>
      <c r="E5" s="115"/>
      <c r="F5" s="115"/>
      <c r="G5" s="115"/>
      <c r="H5" s="115"/>
      <c r="I5" s="115"/>
      <c r="J5" s="115"/>
      <c r="K5" s="117"/>
      <c r="L5" s="25"/>
      <c r="M5" s="43" t="s">
        <v>11</v>
      </c>
      <c r="N5" s="42" t="s">
        <v>2</v>
      </c>
      <c r="O5" s="5">
        <v>0</v>
      </c>
      <c r="P5" s="5">
        <v>0</v>
      </c>
      <c r="R5" s="85" t="s">
        <v>4</v>
      </c>
      <c r="S5" s="42" t="s">
        <v>2</v>
      </c>
      <c r="T5" s="80">
        <f>$O$9</f>
        <v>-3.299144395369289</v>
      </c>
      <c r="U5" s="80">
        <f>$P$9</f>
        <v>-5.714285714285715</v>
      </c>
      <c r="V5" s="43" t="s">
        <v>29</v>
      </c>
      <c r="W5" s="42" t="s">
        <v>2</v>
      </c>
      <c r="X5" s="80">
        <f>$X$9</f>
        <v>1.7</v>
      </c>
      <c r="Y5" s="80">
        <f>$Y$9</f>
        <v>-0.24333333333333318</v>
      </c>
    </row>
    <row r="6" spans="1:25" ht="15.75" customHeight="1">
      <c r="A6" s="160" t="s">
        <v>39</v>
      </c>
      <c r="B6" s="161"/>
      <c r="C6" s="161"/>
      <c r="D6" s="161"/>
      <c r="E6" s="164"/>
      <c r="F6" s="160" t="s">
        <v>37</v>
      </c>
      <c r="G6" s="161"/>
      <c r="H6" s="161"/>
      <c r="I6" s="161"/>
      <c r="J6" s="161"/>
      <c r="K6" s="164"/>
      <c r="L6" s="25"/>
      <c r="M6" s="23"/>
      <c r="N6" s="1"/>
      <c r="O6" s="78">
        <f>$H$11*COS(0*PI()/180)/$C$5</f>
        <v>6.5982887907385805</v>
      </c>
      <c r="P6" s="78">
        <f>$H$11*SIN(0*PI()/180)/$C$5</f>
        <v>0</v>
      </c>
      <c r="R6" s="1"/>
      <c r="S6" s="1"/>
      <c r="T6" s="80">
        <f>$O$6</f>
        <v>6.5982887907385805</v>
      </c>
      <c r="U6" s="80">
        <f>$P$6</f>
        <v>0</v>
      </c>
      <c r="V6" s="23"/>
      <c r="W6" s="1"/>
      <c r="X6" s="78">
        <f>$O$15+$O$18+$O$21</f>
        <v>7</v>
      </c>
      <c r="Y6" s="78">
        <f>$P$15+$P$18+$P$21</f>
        <v>3.7399999999999998</v>
      </c>
    </row>
    <row r="7" spans="1:25" ht="15.75" customHeight="1">
      <c r="A7" s="162"/>
      <c r="B7" s="163"/>
      <c r="C7" s="163"/>
      <c r="D7" s="163"/>
      <c r="E7" s="165"/>
      <c r="F7" s="162"/>
      <c r="G7" s="163"/>
      <c r="H7" s="163"/>
      <c r="I7" s="163"/>
      <c r="J7" s="163"/>
      <c r="K7" s="165"/>
      <c r="L7" s="26"/>
      <c r="M7" s="4"/>
      <c r="N7" s="4"/>
      <c r="O7" s="81"/>
      <c r="P7" s="81"/>
      <c r="T7" s="89"/>
      <c r="U7" s="82"/>
      <c r="V7" s="4"/>
      <c r="W7" s="4"/>
      <c r="X7" s="81"/>
      <c r="Y7" s="81"/>
    </row>
    <row r="8" spans="1:25" ht="18" customHeight="1">
      <c r="A8" s="162"/>
      <c r="B8" s="163"/>
      <c r="C8" s="163"/>
      <c r="D8" s="163"/>
      <c r="E8" s="165"/>
      <c r="F8" s="162"/>
      <c r="G8" s="163"/>
      <c r="H8" s="163"/>
      <c r="I8" s="163"/>
      <c r="J8" s="163"/>
      <c r="K8" s="165"/>
      <c r="L8" s="27"/>
      <c r="M8" s="43" t="s">
        <v>13</v>
      </c>
      <c r="N8" s="42" t="s">
        <v>2</v>
      </c>
      <c r="O8" s="80">
        <v>0</v>
      </c>
      <c r="P8" s="80">
        <v>0</v>
      </c>
      <c r="R8" s="85" t="s">
        <v>6</v>
      </c>
      <c r="S8" s="42" t="s">
        <v>2</v>
      </c>
      <c r="T8" s="80">
        <f>$O$12</f>
        <v>-3.299144395369289</v>
      </c>
      <c r="U8" s="80">
        <f>$P$12</f>
        <v>5.714285714285715</v>
      </c>
      <c r="V8" s="43" t="s">
        <v>28</v>
      </c>
      <c r="W8" s="42" t="s">
        <v>2</v>
      </c>
      <c r="X8" s="80">
        <f>$O$21</f>
        <v>1.3</v>
      </c>
      <c r="Y8" s="80">
        <f>$P$21</f>
        <v>3.0500000000000003</v>
      </c>
    </row>
    <row r="9" spans="1:25" ht="15.75" customHeight="1">
      <c r="A9" s="166"/>
      <c r="B9" s="167"/>
      <c r="C9" s="167"/>
      <c r="D9" s="167"/>
      <c r="E9" s="168"/>
      <c r="F9" s="166"/>
      <c r="G9" s="167"/>
      <c r="H9" s="167"/>
      <c r="I9" s="167"/>
      <c r="J9" s="167"/>
      <c r="K9" s="168"/>
      <c r="L9" s="26"/>
      <c r="M9" s="23"/>
      <c r="N9" s="1"/>
      <c r="O9" s="78">
        <f>$H$13*COS(-120*PI()/180)/$C$5</f>
        <v>-3.299144395369289</v>
      </c>
      <c r="P9" s="78">
        <f>$H$13*SIN(-120*PI()/180)/$C$5</f>
        <v>-5.714285714285715</v>
      </c>
      <c r="R9" s="1"/>
      <c r="S9" s="1"/>
      <c r="T9" s="80">
        <f>$O$9</f>
        <v>-3.299144395369289</v>
      </c>
      <c r="U9" s="80">
        <f>$P$9</f>
        <v>-5.714285714285715</v>
      </c>
      <c r="V9" s="23"/>
      <c r="W9" s="1"/>
      <c r="X9" s="78">
        <f>$O$21+$O$18</f>
        <v>1.7</v>
      </c>
      <c r="Y9" s="78">
        <f>$P$21+$P$18</f>
        <v>-0.24333333333333318</v>
      </c>
    </row>
    <row r="10" spans="1:25" ht="15.75" customHeight="1">
      <c r="A10" s="91"/>
      <c r="B10" s="92"/>
      <c r="C10" s="92"/>
      <c r="D10" s="93" t="s">
        <v>5</v>
      </c>
      <c r="E10" s="94" t="s">
        <v>16</v>
      </c>
      <c r="F10" s="95"/>
      <c r="G10" s="96"/>
      <c r="H10" s="97"/>
      <c r="I10" s="98" t="s">
        <v>5</v>
      </c>
      <c r="J10" s="99" t="s">
        <v>14</v>
      </c>
      <c r="K10" s="100"/>
      <c r="L10" s="27"/>
      <c r="M10" s="24"/>
      <c r="O10" s="82"/>
      <c r="P10" s="82"/>
      <c r="Q10" s="1"/>
      <c r="T10" s="82"/>
      <c r="U10" s="82"/>
      <c r="X10" s="83"/>
      <c r="Y10" s="83"/>
    </row>
    <row r="11" spans="1:25" ht="18.75" customHeight="1">
      <c r="A11" s="147" t="s">
        <v>4</v>
      </c>
      <c r="B11" s="9" t="s">
        <v>2</v>
      </c>
      <c r="C11" s="36">
        <f>$C$2</f>
        <v>400</v>
      </c>
      <c r="D11" s="10" t="s">
        <v>3</v>
      </c>
      <c r="E11" s="30"/>
      <c r="F11" s="144" t="s">
        <v>11</v>
      </c>
      <c r="G11" s="48" t="s">
        <v>2</v>
      </c>
      <c r="H11" s="49">
        <f>$C$2/SQRT(3)</f>
        <v>230.94010767585033</v>
      </c>
      <c r="I11" s="50" t="s">
        <v>3</v>
      </c>
      <c r="J11" s="51"/>
      <c r="K11" s="52"/>
      <c r="L11" s="26"/>
      <c r="M11" s="43" t="s">
        <v>12</v>
      </c>
      <c r="N11" s="42" t="s">
        <v>2</v>
      </c>
      <c r="O11" s="80">
        <v>0</v>
      </c>
      <c r="P11" s="80">
        <v>0</v>
      </c>
      <c r="Q11" s="4"/>
      <c r="R11" s="85" t="s">
        <v>8</v>
      </c>
      <c r="S11" s="42" t="s">
        <v>2</v>
      </c>
      <c r="T11" s="80">
        <f>$O$6</f>
        <v>6.5982887907385805</v>
      </c>
      <c r="U11" s="80">
        <f>$P$6</f>
        <v>0</v>
      </c>
      <c r="V11" s="43" t="s">
        <v>32</v>
      </c>
      <c r="W11" s="42" t="s">
        <v>2</v>
      </c>
      <c r="X11" s="80">
        <v>0</v>
      </c>
      <c r="Y11" s="80">
        <v>0</v>
      </c>
    </row>
    <row r="12" spans="1:25" ht="15.75" customHeight="1">
      <c r="A12" s="11"/>
      <c r="B12" s="12"/>
      <c r="C12" s="13"/>
      <c r="D12" s="14" t="s">
        <v>7</v>
      </c>
      <c r="E12" s="31" t="s">
        <v>17</v>
      </c>
      <c r="F12" s="53"/>
      <c r="G12" s="54"/>
      <c r="H12" s="55"/>
      <c r="I12" s="56" t="s">
        <v>7</v>
      </c>
      <c r="J12" s="57" t="s">
        <v>15</v>
      </c>
      <c r="K12" s="58"/>
      <c r="L12" s="27"/>
      <c r="M12" s="1"/>
      <c r="N12" s="1"/>
      <c r="O12" s="78">
        <f>$H$15*COS(120*PI()/180)/$C$5</f>
        <v>-3.299144395369289</v>
      </c>
      <c r="P12" s="78">
        <f>$H$15*SIN(120*PI()/180)/$C$5</f>
        <v>5.714285714285715</v>
      </c>
      <c r="Q12" s="4"/>
      <c r="R12" s="1"/>
      <c r="T12" s="80">
        <f>$O$12</f>
        <v>-3.299144395369289</v>
      </c>
      <c r="U12" s="80">
        <f>$P$12</f>
        <v>5.714285714285715</v>
      </c>
      <c r="V12" s="23"/>
      <c r="W12" s="1"/>
      <c r="X12" s="78">
        <f>$O$15+$O$18+$O$21</f>
        <v>7</v>
      </c>
      <c r="Y12" s="78">
        <f>$P$15+$P$18+$P$21</f>
        <v>3.7399999999999998</v>
      </c>
    </row>
    <row r="13" spans="1:25" ht="15.75" customHeight="1">
      <c r="A13" s="148" t="s">
        <v>6</v>
      </c>
      <c r="B13" s="15" t="s">
        <v>2</v>
      </c>
      <c r="C13" s="37">
        <f>$C$2</f>
        <v>400</v>
      </c>
      <c r="D13" s="16" t="s">
        <v>3</v>
      </c>
      <c r="E13" s="32"/>
      <c r="F13" s="145" t="s">
        <v>13</v>
      </c>
      <c r="G13" s="59" t="s">
        <v>2</v>
      </c>
      <c r="H13" s="60">
        <f>$C$2/SQRT(3)</f>
        <v>230.94010767585033</v>
      </c>
      <c r="I13" s="61" t="s">
        <v>3</v>
      </c>
      <c r="J13" s="62"/>
      <c r="K13" s="63"/>
      <c r="L13" s="28"/>
      <c r="O13" s="83"/>
      <c r="P13" s="83"/>
      <c r="V13" s="84"/>
      <c r="W13" s="84"/>
      <c r="X13" s="84"/>
      <c r="Y13" s="84"/>
    </row>
    <row r="14" spans="1:24" ht="17.25" customHeight="1">
      <c r="A14" s="17"/>
      <c r="B14" s="18"/>
      <c r="C14" s="19"/>
      <c r="D14" s="20" t="s">
        <v>5</v>
      </c>
      <c r="E14" s="33" t="s">
        <v>18</v>
      </c>
      <c r="F14" s="64"/>
      <c r="G14" s="65"/>
      <c r="H14" s="66"/>
      <c r="I14" s="67" t="s">
        <v>5</v>
      </c>
      <c r="J14" s="68" t="s">
        <v>15</v>
      </c>
      <c r="K14" s="69"/>
      <c r="L14" s="2"/>
      <c r="M14" s="43" t="s">
        <v>21</v>
      </c>
      <c r="N14" s="42" t="s">
        <v>2</v>
      </c>
      <c r="O14" s="80">
        <v>0</v>
      </c>
      <c r="P14" s="80">
        <v>0</v>
      </c>
      <c r="R14" s="40" t="s">
        <v>27</v>
      </c>
      <c r="S14" s="77" t="s">
        <v>2</v>
      </c>
      <c r="T14" s="111">
        <v>1</v>
      </c>
      <c r="V14" s="40" t="s">
        <v>27</v>
      </c>
      <c r="W14" s="77" t="s">
        <v>2</v>
      </c>
      <c r="X14" s="86">
        <v>20</v>
      </c>
    </row>
    <row r="15" spans="1:24" ht="15.75" customHeight="1">
      <c r="A15" s="149" t="s">
        <v>8</v>
      </c>
      <c r="B15" s="21" t="s">
        <v>2</v>
      </c>
      <c r="C15" s="38">
        <f>$C$2</f>
        <v>400</v>
      </c>
      <c r="D15" s="22" t="s">
        <v>3</v>
      </c>
      <c r="E15" s="34"/>
      <c r="F15" s="146" t="s">
        <v>12</v>
      </c>
      <c r="G15" s="70" t="s">
        <v>2</v>
      </c>
      <c r="H15" s="71">
        <f>$C$2/SQRT(3)</f>
        <v>230.94010767585033</v>
      </c>
      <c r="I15" s="72" t="s">
        <v>3</v>
      </c>
      <c r="J15" s="73"/>
      <c r="K15" s="74"/>
      <c r="M15" s="23"/>
      <c r="N15" s="1"/>
      <c r="O15" s="78">
        <f>$C$19/$C$25</f>
        <v>5.3</v>
      </c>
      <c r="P15" s="78">
        <f>$E$19/$C$25</f>
        <v>3.983333333333333</v>
      </c>
      <c r="T15" s="111">
        <v>1.5</v>
      </c>
      <c r="X15" s="86">
        <v>25</v>
      </c>
    </row>
    <row r="16" spans="1:24" ht="18" customHeight="1">
      <c r="A16" s="160" t="s">
        <v>48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4"/>
      <c r="M16" s="4"/>
      <c r="N16" s="4"/>
      <c r="O16" s="81"/>
      <c r="P16" s="81"/>
      <c r="T16" s="111">
        <v>2</v>
      </c>
      <c r="X16" s="86">
        <v>30</v>
      </c>
    </row>
    <row r="17" spans="1:24" ht="15.7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5"/>
      <c r="M17" s="43" t="s">
        <v>22</v>
      </c>
      <c r="N17" s="42" t="s">
        <v>2</v>
      </c>
      <c r="O17" s="80">
        <v>0</v>
      </c>
      <c r="P17" s="80">
        <v>0</v>
      </c>
      <c r="Q17" s="4"/>
      <c r="R17" s="1"/>
      <c r="T17" s="111">
        <v>3</v>
      </c>
      <c r="V17" s="1"/>
      <c r="X17" s="86">
        <v>35</v>
      </c>
    </row>
    <row r="18" spans="1:24" ht="15.75" customHeight="1">
      <c r="A18" s="126"/>
      <c r="B18" s="127"/>
      <c r="C18" s="172" t="s">
        <v>19</v>
      </c>
      <c r="D18" s="173"/>
      <c r="E18" s="90" t="s">
        <v>20</v>
      </c>
      <c r="F18" s="1"/>
      <c r="G18" s="1"/>
      <c r="H18" s="1"/>
      <c r="I18" s="1"/>
      <c r="J18" s="1"/>
      <c r="K18" s="142"/>
      <c r="M18" s="23"/>
      <c r="N18" s="1"/>
      <c r="O18" s="78">
        <f>$C$20/$C$25</f>
        <v>0.39999999999999997</v>
      </c>
      <c r="P18" s="78">
        <f>$E$20/$C$25</f>
        <v>-3.2933333333333334</v>
      </c>
      <c r="T18" s="111">
        <v>4</v>
      </c>
      <c r="X18" s="86">
        <v>40</v>
      </c>
    </row>
    <row r="19" spans="1:24" ht="17.25" customHeight="1">
      <c r="A19" s="156" t="s">
        <v>21</v>
      </c>
      <c r="B19" s="3" t="s">
        <v>2</v>
      </c>
      <c r="C19" s="174">
        <v>15.9</v>
      </c>
      <c r="D19" s="175"/>
      <c r="E19" s="139">
        <v>11.95</v>
      </c>
      <c r="F19" s="1"/>
      <c r="G19" s="1"/>
      <c r="H19" s="76"/>
      <c r="I19" s="76"/>
      <c r="J19" s="76"/>
      <c r="K19" s="142"/>
      <c r="M19" s="24"/>
      <c r="O19" s="82"/>
      <c r="P19" s="82"/>
      <c r="T19" s="111">
        <v>5</v>
      </c>
      <c r="X19" s="86">
        <v>45</v>
      </c>
    </row>
    <row r="20" spans="1:24" ht="17.25" customHeight="1">
      <c r="A20" s="156" t="s">
        <v>22</v>
      </c>
      <c r="B20" s="3" t="s">
        <v>2</v>
      </c>
      <c r="C20" s="176">
        <v>1.2</v>
      </c>
      <c r="D20" s="177"/>
      <c r="E20" s="140">
        <v>-9.88</v>
      </c>
      <c r="F20" s="1"/>
      <c r="G20" s="76"/>
      <c r="H20" s="76"/>
      <c r="I20" s="76"/>
      <c r="J20" s="76"/>
      <c r="K20" s="142"/>
      <c r="M20" s="43" t="s">
        <v>23</v>
      </c>
      <c r="N20" s="42" t="s">
        <v>2</v>
      </c>
      <c r="O20" s="80">
        <v>0</v>
      </c>
      <c r="P20" s="80">
        <v>0</v>
      </c>
      <c r="T20" s="111">
        <v>10</v>
      </c>
      <c r="X20" s="86">
        <v>50</v>
      </c>
    </row>
    <row r="21" spans="1:24" ht="17.25" customHeight="1">
      <c r="A21" s="156" t="s">
        <v>23</v>
      </c>
      <c r="B21" s="3" t="s">
        <v>2</v>
      </c>
      <c r="C21" s="158">
        <v>3.9</v>
      </c>
      <c r="D21" s="159"/>
      <c r="E21" s="141">
        <v>9.15</v>
      </c>
      <c r="F21" s="102"/>
      <c r="G21" s="102"/>
      <c r="H21" s="102"/>
      <c r="I21" s="102"/>
      <c r="J21" s="102"/>
      <c r="K21" s="128"/>
      <c r="M21" s="1"/>
      <c r="N21" s="1"/>
      <c r="O21" s="78">
        <f>$C$21/$C$25</f>
        <v>1.3</v>
      </c>
      <c r="P21" s="78">
        <f>$E$21/$C$25</f>
        <v>3.0500000000000003</v>
      </c>
      <c r="T21" s="111">
        <v>15</v>
      </c>
      <c r="X21" s="86">
        <v>55</v>
      </c>
    </row>
    <row r="22" spans="1:24" ht="17.25" customHeight="1">
      <c r="A22" s="157" t="s">
        <v>24</v>
      </c>
      <c r="B22" s="113" t="s">
        <v>2</v>
      </c>
      <c r="C22" s="169">
        <v>21</v>
      </c>
      <c r="D22" s="169"/>
      <c r="E22" s="88">
        <v>11.22</v>
      </c>
      <c r="F22" s="143"/>
      <c r="G22" s="143"/>
      <c r="H22" s="143"/>
      <c r="I22" s="115"/>
      <c r="J22" s="115"/>
      <c r="K22" s="117"/>
      <c r="O22" s="83"/>
      <c r="P22" s="83"/>
      <c r="T22" s="111">
        <v>20</v>
      </c>
      <c r="V22" s="1"/>
      <c r="W22" s="1"/>
      <c r="X22" s="86">
        <v>60</v>
      </c>
    </row>
    <row r="23" spans="1:24" ht="15.75" customHeight="1">
      <c r="A23" s="160" t="s">
        <v>26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32"/>
      <c r="M23" s="43" t="s">
        <v>24</v>
      </c>
      <c r="N23" s="42" t="s">
        <v>2</v>
      </c>
      <c r="O23" s="80">
        <v>0</v>
      </c>
      <c r="P23" s="80">
        <v>0</v>
      </c>
      <c r="T23" s="111">
        <v>25</v>
      </c>
      <c r="V23" s="1"/>
      <c r="W23" s="1"/>
      <c r="X23" s="86">
        <v>65</v>
      </c>
    </row>
    <row r="24" spans="1:24" ht="15.75" customHeight="1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28"/>
      <c r="M24" s="1"/>
      <c r="N24" s="1"/>
      <c r="O24" s="78">
        <f>$C$22/$C$25</f>
        <v>7</v>
      </c>
      <c r="P24" s="78">
        <f>$E$22/$C$25</f>
        <v>3.74</v>
      </c>
      <c r="R24" s="84"/>
      <c r="S24" s="84"/>
      <c r="T24" s="111">
        <v>30</v>
      </c>
      <c r="U24" s="84"/>
      <c r="V24" s="1"/>
      <c r="W24" s="1"/>
      <c r="X24" s="86">
        <v>70</v>
      </c>
    </row>
    <row r="25" spans="1:24" ht="18.75" customHeight="1">
      <c r="A25" s="155" t="s">
        <v>27</v>
      </c>
      <c r="B25" s="113" t="s">
        <v>2</v>
      </c>
      <c r="C25" s="75">
        <v>3</v>
      </c>
      <c r="D25" s="114" t="s">
        <v>44</v>
      </c>
      <c r="E25" s="115"/>
      <c r="F25" s="115"/>
      <c r="G25" s="115"/>
      <c r="H25" s="115"/>
      <c r="I25" s="115"/>
      <c r="J25" s="115"/>
      <c r="K25" s="117"/>
      <c r="R25" s="84"/>
      <c r="S25" s="84"/>
      <c r="T25" s="84"/>
      <c r="U25" s="84"/>
      <c r="V25" s="1"/>
      <c r="W25" s="1"/>
      <c r="X25" s="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 password="E915" sheet="1"/>
  <protectedRanges>
    <protectedRange sqref="C2 C5" name="Напряжения"/>
    <protectedRange sqref="C25 C19:E22" name="Токи"/>
  </protectedRanges>
  <mergeCells count="11">
    <mergeCell ref="A23:J24"/>
    <mergeCell ref="C18:D18"/>
    <mergeCell ref="C19:D19"/>
    <mergeCell ref="A16:K17"/>
    <mergeCell ref="C20:D20"/>
    <mergeCell ref="C21:D21"/>
    <mergeCell ref="A3:J4"/>
    <mergeCell ref="A6:E9"/>
    <mergeCell ref="F6:K9"/>
    <mergeCell ref="C22:D22"/>
    <mergeCell ref="O1:P1"/>
  </mergeCells>
  <dataValidations count="3">
    <dataValidation type="list" allowBlank="1" showInputMessage="1" showErrorMessage="1" sqref="C25">
      <formula1>$T$14:$T$24</formula1>
    </dataValidation>
    <dataValidation type="list" allowBlank="1" showInputMessage="1" showErrorMessage="1" sqref="C5">
      <formula1>$X$14:$X$24</formula1>
    </dataValidation>
    <dataValidation type="list" allowBlank="1" showInputMessage="1" showErrorMessage="1" sqref="C2">
      <formula1>$T$1:$T$3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showGridLines="0" zoomScalePageLayoutView="0" workbookViewId="0" topLeftCell="A1">
      <selection activeCell="AL8" sqref="AL8"/>
    </sheetView>
  </sheetViews>
  <sheetFormatPr defaultColWidth="9.140625" defaultRowHeight="15"/>
  <cols>
    <col min="1" max="1" width="5.140625" style="0" customWidth="1"/>
    <col min="2" max="2" width="2.7109375" style="0" customWidth="1"/>
    <col min="3" max="3" width="5.7109375" style="0" customWidth="1"/>
    <col min="4" max="4" width="2.7109375" style="0" customWidth="1"/>
    <col min="5" max="5" width="5.7109375" style="0" customWidth="1"/>
    <col min="6" max="9" width="2.7109375" style="0" customWidth="1"/>
    <col min="10" max="10" width="4.7109375" style="0" customWidth="1"/>
    <col min="11" max="11" width="2.7109375" style="0" customWidth="1"/>
    <col min="12" max="12" width="4.7109375" style="0" customWidth="1"/>
    <col min="13" max="13" width="2.7109375" style="0" customWidth="1"/>
    <col min="14" max="17" width="4.7109375" style="0" customWidth="1"/>
    <col min="18" max="19" width="4.57421875" style="0" customWidth="1"/>
    <col min="20" max="20" width="4.7109375" style="0" customWidth="1"/>
    <col min="21" max="21" width="5.57421875" style="0" customWidth="1"/>
    <col min="22" max="22" width="2.57421875" style="0" customWidth="1"/>
    <col min="23" max="24" width="7.28125" style="0" customWidth="1"/>
    <col min="25" max="25" width="2.8515625" style="0" customWidth="1"/>
    <col min="26" max="26" width="6.28125" style="0" customWidth="1"/>
    <col min="27" max="27" width="2.7109375" style="0" customWidth="1"/>
    <col min="28" max="29" width="5.57421875" style="0" customWidth="1"/>
    <col min="30" max="30" width="4.421875" style="0" customWidth="1"/>
    <col min="31" max="31" width="5.28125" style="0" customWidth="1"/>
  </cols>
  <sheetData>
    <row r="1" spans="1:28" ht="18.75" customHeight="1">
      <c r="A1" s="160" t="s">
        <v>25</v>
      </c>
      <c r="B1" s="161"/>
      <c r="C1" s="161"/>
      <c r="D1" s="161"/>
      <c r="E1" s="161"/>
      <c r="F1" s="161"/>
      <c r="G1" s="161"/>
      <c r="H1" s="161"/>
      <c r="I1" s="164"/>
      <c r="J1" s="160" t="s">
        <v>30</v>
      </c>
      <c r="K1" s="161"/>
      <c r="L1" s="161"/>
      <c r="M1" s="161"/>
      <c r="N1" s="161"/>
      <c r="O1" s="161"/>
      <c r="P1" s="161"/>
      <c r="Q1" s="161"/>
      <c r="R1" s="164"/>
      <c r="S1" s="101"/>
      <c r="W1" s="170" t="s">
        <v>0</v>
      </c>
      <c r="X1" s="171"/>
      <c r="Z1" s="41" t="s">
        <v>9</v>
      </c>
      <c r="AA1" s="42" t="s">
        <v>2</v>
      </c>
      <c r="AB1" s="86">
        <v>230</v>
      </c>
    </row>
    <row r="2" spans="1:28" ht="19.5" customHeight="1">
      <c r="A2" s="162"/>
      <c r="B2" s="163"/>
      <c r="C2" s="163"/>
      <c r="D2" s="163"/>
      <c r="E2" s="163"/>
      <c r="F2" s="163"/>
      <c r="G2" s="163"/>
      <c r="H2" s="163"/>
      <c r="I2" s="165"/>
      <c r="J2" s="162"/>
      <c r="K2" s="163"/>
      <c r="L2" s="163"/>
      <c r="M2" s="163"/>
      <c r="N2" s="163"/>
      <c r="O2" s="163"/>
      <c r="P2" s="163"/>
      <c r="Q2" s="163"/>
      <c r="R2" s="165"/>
      <c r="S2" s="101"/>
      <c r="W2" s="79">
        <v>0</v>
      </c>
      <c r="X2" s="79">
        <v>0</v>
      </c>
      <c r="AB2" s="86">
        <v>400</v>
      </c>
    </row>
    <row r="3" spans="1:33" ht="18.75" customHeight="1">
      <c r="A3" s="154" t="s">
        <v>9</v>
      </c>
      <c r="B3" s="113" t="s">
        <v>2</v>
      </c>
      <c r="C3" s="75">
        <v>400</v>
      </c>
      <c r="D3" s="114" t="s">
        <v>1</v>
      </c>
      <c r="E3" s="105"/>
      <c r="F3" s="105"/>
      <c r="G3" s="105"/>
      <c r="H3" s="105"/>
      <c r="I3" s="106"/>
      <c r="J3" s="155" t="s">
        <v>31</v>
      </c>
      <c r="K3" s="113" t="s">
        <v>2</v>
      </c>
      <c r="L3" s="75">
        <v>35</v>
      </c>
      <c r="M3" s="114" t="s">
        <v>43</v>
      </c>
      <c r="N3" s="105"/>
      <c r="O3" s="115"/>
      <c r="P3" s="116"/>
      <c r="Q3" s="115"/>
      <c r="R3" s="117"/>
      <c r="W3" s="79">
        <v>-8</v>
      </c>
      <c r="X3" s="79">
        <v>8</v>
      </c>
      <c r="AB3" s="86">
        <v>690</v>
      </c>
      <c r="AD3" s="84"/>
      <c r="AE3" s="84"/>
      <c r="AF3" s="84"/>
      <c r="AG3" s="84"/>
    </row>
    <row r="4" spans="1:33" ht="18" customHeight="1">
      <c r="A4" s="162" t="s">
        <v>10</v>
      </c>
      <c r="B4" s="163"/>
      <c r="C4" s="163"/>
      <c r="D4" s="163"/>
      <c r="E4" s="163"/>
      <c r="F4" s="163"/>
      <c r="G4" s="163"/>
      <c r="H4" s="163"/>
      <c r="I4" s="165"/>
      <c r="J4" s="160" t="s">
        <v>38</v>
      </c>
      <c r="K4" s="161"/>
      <c r="L4" s="161"/>
      <c r="M4" s="161"/>
      <c r="N4" s="161"/>
      <c r="O4" s="161"/>
      <c r="P4" s="161"/>
      <c r="Q4" s="161"/>
      <c r="R4" s="164"/>
      <c r="S4" s="87"/>
      <c r="T4" s="87"/>
      <c r="U4" s="43" t="s">
        <v>33</v>
      </c>
      <c r="V4" s="42" t="s">
        <v>2</v>
      </c>
      <c r="W4" s="80">
        <v>0</v>
      </c>
      <c r="X4" s="80">
        <v>0</v>
      </c>
      <c r="Z4" s="85" t="s">
        <v>4</v>
      </c>
      <c r="AA4" s="42" t="s">
        <v>2</v>
      </c>
      <c r="AB4" s="80">
        <f>$W$7</f>
        <v>-3.299144395369289</v>
      </c>
      <c r="AC4" s="80">
        <f>$X$7</f>
        <v>-5.714285714285715</v>
      </c>
      <c r="AD4" s="84"/>
      <c r="AE4" s="84"/>
      <c r="AF4" s="84"/>
      <c r="AG4" s="84"/>
    </row>
    <row r="5" spans="1:33" ht="17.25" customHeight="1">
      <c r="A5" s="162"/>
      <c r="B5" s="163"/>
      <c r="C5" s="163"/>
      <c r="D5" s="163"/>
      <c r="E5" s="163"/>
      <c r="F5" s="163"/>
      <c r="G5" s="163"/>
      <c r="H5" s="163"/>
      <c r="I5" s="165"/>
      <c r="J5" s="162"/>
      <c r="K5" s="163"/>
      <c r="L5" s="163"/>
      <c r="M5" s="163"/>
      <c r="N5" s="163"/>
      <c r="O5" s="163"/>
      <c r="P5" s="163"/>
      <c r="Q5" s="163"/>
      <c r="R5" s="165"/>
      <c r="S5" s="87"/>
      <c r="T5" s="87"/>
      <c r="U5" s="23"/>
      <c r="V5" s="1"/>
      <c r="W5" s="78">
        <f>$L$7*COS(0*PI()/180)/$L$3</f>
        <v>6.5982887907385805</v>
      </c>
      <c r="X5" s="78">
        <f>$L$7*SIN(0*PI()/180)/$L$3</f>
        <v>0</v>
      </c>
      <c r="Z5" s="1"/>
      <c r="AA5" s="1"/>
      <c r="AB5" s="80">
        <f>$W$5</f>
        <v>6.5982887907385805</v>
      </c>
      <c r="AC5" s="80">
        <f>$X$5</f>
        <v>0</v>
      </c>
      <c r="AD5" s="84"/>
      <c r="AE5" s="84"/>
      <c r="AF5" s="84"/>
      <c r="AG5" s="84"/>
    </row>
    <row r="6" spans="1:33" ht="18" customHeight="1">
      <c r="A6" s="6"/>
      <c r="B6" s="7"/>
      <c r="C6" s="7"/>
      <c r="D6" s="8" t="s">
        <v>5</v>
      </c>
      <c r="E6" s="29" t="s">
        <v>16</v>
      </c>
      <c r="F6" s="26"/>
      <c r="G6" s="26"/>
      <c r="H6" s="26"/>
      <c r="I6" s="118"/>
      <c r="J6" s="44"/>
      <c r="K6" s="45"/>
      <c r="L6" s="46"/>
      <c r="M6" s="47" t="s">
        <v>5</v>
      </c>
      <c r="N6" s="110" t="s">
        <v>14</v>
      </c>
      <c r="O6" s="26"/>
      <c r="P6" s="23"/>
      <c r="Q6" s="26"/>
      <c r="R6" s="119"/>
      <c r="S6" s="112"/>
      <c r="T6" s="87"/>
      <c r="U6" s="43" t="s">
        <v>34</v>
      </c>
      <c r="V6" s="42" t="s">
        <v>2</v>
      </c>
      <c r="W6" s="80">
        <v>0</v>
      </c>
      <c r="X6" s="80">
        <v>0</v>
      </c>
      <c r="Z6" s="85" t="s">
        <v>6</v>
      </c>
      <c r="AA6" s="42" t="s">
        <v>2</v>
      </c>
      <c r="AB6" s="80">
        <f>$W$9</f>
        <v>-3.299144395369289</v>
      </c>
      <c r="AC6" s="80">
        <f>$X$9</f>
        <v>5.714285714285715</v>
      </c>
      <c r="AD6" s="84"/>
      <c r="AE6" s="84"/>
      <c r="AF6" s="84"/>
      <c r="AG6" s="84"/>
    </row>
    <row r="7" spans="1:33" ht="14.25" customHeight="1">
      <c r="A7" s="147" t="s">
        <v>4</v>
      </c>
      <c r="B7" s="9" t="s">
        <v>2</v>
      </c>
      <c r="C7" s="36">
        <f>$C$3</f>
        <v>400</v>
      </c>
      <c r="D7" s="10" t="s">
        <v>3</v>
      </c>
      <c r="E7" s="30"/>
      <c r="F7" s="27"/>
      <c r="G7" s="27"/>
      <c r="H7" s="27"/>
      <c r="I7" s="119"/>
      <c r="J7" s="144" t="s">
        <v>33</v>
      </c>
      <c r="K7" s="48" t="s">
        <v>2</v>
      </c>
      <c r="L7" s="49">
        <f>$C$3/SQRT(3)</f>
        <v>230.94010767585033</v>
      </c>
      <c r="M7" s="50" t="s">
        <v>3</v>
      </c>
      <c r="N7" s="52"/>
      <c r="O7" s="27"/>
      <c r="P7" s="23"/>
      <c r="Q7" s="27"/>
      <c r="R7" s="118"/>
      <c r="S7" s="112"/>
      <c r="T7" s="26"/>
      <c r="U7" s="23"/>
      <c r="V7" s="1"/>
      <c r="W7" s="78">
        <f>$L$9*COS(-120*PI()/180)/$L$3</f>
        <v>-3.299144395369289</v>
      </c>
      <c r="X7" s="78">
        <f>$L$9*SIN(-120*PI()/180)/$L$3</f>
        <v>-5.714285714285715</v>
      </c>
      <c r="Z7" s="1"/>
      <c r="AA7" s="1"/>
      <c r="AB7" s="80">
        <f>$W$7</f>
        <v>-3.299144395369289</v>
      </c>
      <c r="AC7" s="80">
        <f>$X$7</f>
        <v>-5.714285714285715</v>
      </c>
      <c r="AD7" s="84"/>
      <c r="AE7" s="84"/>
      <c r="AF7" s="84"/>
      <c r="AG7" s="84"/>
    </row>
    <row r="8" spans="1:33" ht="18" customHeight="1">
      <c r="A8" s="11"/>
      <c r="B8" s="12"/>
      <c r="C8" s="13"/>
      <c r="D8" s="14" t="s">
        <v>7</v>
      </c>
      <c r="E8" s="31" t="s">
        <v>17</v>
      </c>
      <c r="F8" s="26"/>
      <c r="G8" s="26"/>
      <c r="H8" s="26"/>
      <c r="I8" s="118"/>
      <c r="J8" s="53"/>
      <c r="K8" s="54"/>
      <c r="L8" s="55"/>
      <c r="M8" s="56" t="s">
        <v>7</v>
      </c>
      <c r="N8" s="58" t="s">
        <v>15</v>
      </c>
      <c r="O8" s="26"/>
      <c r="P8" s="23"/>
      <c r="Q8" s="26"/>
      <c r="R8" s="119"/>
      <c r="S8" s="27"/>
      <c r="T8" s="27"/>
      <c r="U8" s="43" t="s">
        <v>35</v>
      </c>
      <c r="V8" s="42" t="s">
        <v>2</v>
      </c>
      <c r="W8" s="80">
        <v>0</v>
      </c>
      <c r="X8" s="80">
        <v>0</v>
      </c>
      <c r="Z8" s="85" t="s">
        <v>8</v>
      </c>
      <c r="AA8" s="42" t="s">
        <v>2</v>
      </c>
      <c r="AB8" s="80">
        <f>$W$5</f>
        <v>6.5982887907385805</v>
      </c>
      <c r="AC8" s="80">
        <f>$X$5</f>
        <v>0</v>
      </c>
      <c r="AD8" s="84"/>
      <c r="AE8" s="84"/>
      <c r="AF8" s="84"/>
      <c r="AG8" s="84"/>
    </row>
    <row r="9" spans="1:33" ht="15.75" customHeight="1">
      <c r="A9" s="148" t="s">
        <v>6</v>
      </c>
      <c r="B9" s="15" t="s">
        <v>2</v>
      </c>
      <c r="C9" s="37">
        <f>$C$3</f>
        <v>400</v>
      </c>
      <c r="D9" s="16" t="s">
        <v>3</v>
      </c>
      <c r="E9" s="32"/>
      <c r="F9" s="27"/>
      <c r="G9" s="27"/>
      <c r="H9" s="27"/>
      <c r="I9" s="119"/>
      <c r="J9" s="145" t="s">
        <v>34</v>
      </c>
      <c r="K9" s="59" t="s">
        <v>2</v>
      </c>
      <c r="L9" s="60">
        <f>$C$3/SQRT(3)</f>
        <v>230.94010767585033</v>
      </c>
      <c r="M9" s="61" t="s">
        <v>3</v>
      </c>
      <c r="N9" s="63"/>
      <c r="O9" s="27"/>
      <c r="P9" s="23"/>
      <c r="Q9" s="27"/>
      <c r="R9" s="118"/>
      <c r="S9" s="26"/>
      <c r="T9" s="26"/>
      <c r="U9" s="1"/>
      <c r="V9" s="1"/>
      <c r="W9" s="78">
        <f>$L$11*COS(120*PI()/180)/$L$3</f>
        <v>-3.299144395369289</v>
      </c>
      <c r="X9" s="78">
        <f>$L$11*SIN(120*PI()/180)/$L$3</f>
        <v>5.714285714285715</v>
      </c>
      <c r="Z9" s="1"/>
      <c r="AB9" s="80">
        <f>$W$9</f>
        <v>-3.299144395369289</v>
      </c>
      <c r="AC9" s="80">
        <f>$X$9</f>
        <v>5.714285714285715</v>
      </c>
      <c r="AD9" s="84"/>
      <c r="AE9" s="84"/>
      <c r="AF9" s="84"/>
      <c r="AG9" s="84"/>
    </row>
    <row r="10" spans="1:33" ht="15.75" customHeight="1">
      <c r="A10" s="17"/>
      <c r="B10" s="18"/>
      <c r="C10" s="19"/>
      <c r="D10" s="20" t="s">
        <v>5</v>
      </c>
      <c r="E10" s="33" t="s">
        <v>18</v>
      </c>
      <c r="F10" s="26"/>
      <c r="G10" s="26"/>
      <c r="H10" s="26"/>
      <c r="I10" s="118"/>
      <c r="J10" s="64"/>
      <c r="K10" s="65"/>
      <c r="L10" s="66"/>
      <c r="M10" s="67" t="s">
        <v>5</v>
      </c>
      <c r="N10" s="69" t="s">
        <v>15</v>
      </c>
      <c r="O10" s="26"/>
      <c r="P10" s="23"/>
      <c r="Q10" s="28"/>
      <c r="R10" s="119"/>
      <c r="S10" s="27"/>
      <c r="T10" s="27"/>
      <c r="U10" s="43" t="s">
        <v>36</v>
      </c>
      <c r="V10" s="42" t="s">
        <v>2</v>
      </c>
      <c r="W10" s="80">
        <v>0</v>
      </c>
      <c r="X10" s="80">
        <v>0</v>
      </c>
      <c r="Y10" s="1"/>
      <c r="AB10" s="82"/>
      <c r="AC10" s="82"/>
      <c r="AF10" s="83"/>
      <c r="AG10" s="83"/>
    </row>
    <row r="11" spans="1:31" ht="18.75" customHeight="1">
      <c r="A11" s="151" t="s">
        <v>8</v>
      </c>
      <c r="B11" s="121" t="s">
        <v>2</v>
      </c>
      <c r="C11" s="122">
        <f>$C$3</f>
        <v>400</v>
      </c>
      <c r="D11" s="123" t="s">
        <v>3</v>
      </c>
      <c r="E11" s="124"/>
      <c r="F11" s="27"/>
      <c r="G11" s="27"/>
      <c r="H11" s="27"/>
      <c r="I11" s="119"/>
      <c r="J11" s="150" t="s">
        <v>35</v>
      </c>
      <c r="K11" s="107" t="s">
        <v>2</v>
      </c>
      <c r="L11" s="108">
        <f>$C$3/SQRT(3)</f>
        <v>230.94010767585033</v>
      </c>
      <c r="M11" s="109" t="s">
        <v>3</v>
      </c>
      <c r="N11" s="125"/>
      <c r="O11" s="27"/>
      <c r="P11" s="23"/>
      <c r="Q11" s="2"/>
      <c r="R11" s="120"/>
      <c r="S11" s="26"/>
      <c r="T11" s="26"/>
      <c r="U11" s="1"/>
      <c r="V11" s="1"/>
      <c r="W11" s="78">
        <f>$C$15/$L$3</f>
        <v>-4.817142857142857</v>
      </c>
      <c r="X11" s="78">
        <f>$E$15/$L$3</f>
        <v>-2.3971428571428572</v>
      </c>
      <c r="Y11" s="4"/>
      <c r="Z11" s="40" t="s">
        <v>27</v>
      </c>
      <c r="AA11" s="77" t="s">
        <v>2</v>
      </c>
      <c r="AB11" s="86">
        <v>20</v>
      </c>
      <c r="AC11" s="40" t="s">
        <v>27</v>
      </c>
      <c r="AD11" s="77" t="s">
        <v>2</v>
      </c>
      <c r="AE11" s="111">
        <v>1</v>
      </c>
    </row>
    <row r="12" spans="1:31" ht="15.75" customHeight="1">
      <c r="A12" s="160" t="s">
        <v>47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31"/>
      <c r="S12" s="27"/>
      <c r="T12" s="27"/>
      <c r="U12" s="43" t="s">
        <v>11</v>
      </c>
      <c r="V12" s="42" t="s">
        <v>2</v>
      </c>
      <c r="W12" s="78">
        <f>$C$15/$L$3</f>
        <v>-4.817142857142857</v>
      </c>
      <c r="X12" s="78">
        <f>$E$15/$L$3</f>
        <v>-2.3971428571428572</v>
      </c>
      <c r="Y12" s="4"/>
      <c r="AB12" s="86">
        <v>25</v>
      </c>
      <c r="AE12" s="111">
        <v>1.5</v>
      </c>
    </row>
    <row r="13" spans="1:33" ht="15.75" customHeight="1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28"/>
      <c r="S13" s="28"/>
      <c r="T13" s="28"/>
      <c r="U13" s="23"/>
      <c r="V13" s="1"/>
      <c r="W13" s="78">
        <f>($C$15+$C$19)/$L$3</f>
        <v>6.571428571428572</v>
      </c>
      <c r="X13" s="78">
        <f>($E$15+$E$19)/$L$3</f>
        <v>0</v>
      </c>
      <c r="AB13" s="86">
        <v>30</v>
      </c>
      <c r="AE13" s="111">
        <v>2</v>
      </c>
      <c r="AF13" s="84"/>
      <c r="AG13" s="84"/>
    </row>
    <row r="14" spans="1:31" ht="17.25" customHeight="1">
      <c r="A14" s="126"/>
      <c r="B14" s="127"/>
      <c r="C14" s="178" t="s">
        <v>19</v>
      </c>
      <c r="D14" s="178"/>
      <c r="E14" s="178" t="s">
        <v>20</v>
      </c>
      <c r="F14" s="178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28"/>
      <c r="S14" s="2"/>
      <c r="T14" s="2"/>
      <c r="U14" s="43" t="s">
        <v>13</v>
      </c>
      <c r="V14" s="42" t="s">
        <v>2</v>
      </c>
      <c r="W14" s="78">
        <f>$C$15/$L$3</f>
        <v>-4.817142857142857</v>
      </c>
      <c r="X14" s="78">
        <f>$E$15/$L$3</f>
        <v>-2.3971428571428572</v>
      </c>
      <c r="Z14" s="1"/>
      <c r="AB14" s="86">
        <v>35</v>
      </c>
      <c r="AC14" s="1"/>
      <c r="AE14" s="111">
        <v>3</v>
      </c>
    </row>
    <row r="15" spans="1:31" ht="17.25" customHeight="1">
      <c r="A15" s="153" t="s">
        <v>36</v>
      </c>
      <c r="B15" s="113" t="s">
        <v>2</v>
      </c>
      <c r="C15" s="179">
        <v>-168.6</v>
      </c>
      <c r="D15" s="179"/>
      <c r="E15" s="179">
        <v>-83.9</v>
      </c>
      <c r="F15" s="179"/>
      <c r="G15" s="105"/>
      <c r="H15" s="105"/>
      <c r="I15" s="105"/>
      <c r="J15" s="105"/>
      <c r="K15" s="105"/>
      <c r="L15" s="105"/>
      <c r="M15" s="105"/>
      <c r="N15" s="105"/>
      <c r="O15" s="105"/>
      <c r="P15" s="115"/>
      <c r="Q15" s="115"/>
      <c r="R15" s="117"/>
      <c r="U15" s="23"/>
      <c r="V15" s="1"/>
      <c r="W15" s="78">
        <f>($C$15+$C$20)/$L$3</f>
        <v>-3.2857142857142856</v>
      </c>
      <c r="X15" s="78">
        <f>($E$15+$E$20)/$L$3</f>
        <v>-5.691428571428571</v>
      </c>
      <c r="AB15" s="86">
        <v>40</v>
      </c>
      <c r="AE15" s="111">
        <v>4</v>
      </c>
    </row>
    <row r="16" spans="1:31" ht="18" customHeight="1">
      <c r="A16" s="160" t="s">
        <v>45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32"/>
      <c r="U16" s="43" t="s">
        <v>12</v>
      </c>
      <c r="V16" s="42" t="s">
        <v>2</v>
      </c>
      <c r="W16" s="78">
        <f>$C$15/$L$3</f>
        <v>-4.817142857142857</v>
      </c>
      <c r="X16" s="78">
        <f>$E$15/$L$3</f>
        <v>-2.3971428571428572</v>
      </c>
      <c r="AB16" s="86">
        <v>45</v>
      </c>
      <c r="AE16" s="111">
        <v>5</v>
      </c>
    </row>
    <row r="17" spans="1:31" ht="15.7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28"/>
      <c r="U17" s="1"/>
      <c r="V17" s="1"/>
      <c r="W17" s="78">
        <f>($C$15+$C$21)/$L$3</f>
        <v>-3.2857142857142856</v>
      </c>
      <c r="X17" s="78">
        <f>($E$15+$E$21)/$L$3</f>
        <v>5.691428571428572</v>
      </c>
      <c r="Y17" s="4"/>
      <c r="AB17" s="86">
        <v>50</v>
      </c>
      <c r="AE17" s="111">
        <v>10</v>
      </c>
    </row>
    <row r="18" spans="1:31" ht="15.75" customHeight="1">
      <c r="A18" s="126"/>
      <c r="B18" s="127"/>
      <c r="C18" s="172" t="s">
        <v>19</v>
      </c>
      <c r="D18" s="173"/>
      <c r="E18" s="172" t="s">
        <v>20</v>
      </c>
      <c r="F18" s="17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28"/>
      <c r="U18" s="43" t="s">
        <v>21</v>
      </c>
      <c r="V18" s="42" t="s">
        <v>2</v>
      </c>
      <c r="W18" s="78">
        <f>$C$15/$L$3</f>
        <v>-4.817142857142857</v>
      </c>
      <c r="X18" s="78">
        <f>$E$15/$L$3</f>
        <v>-2.3971428571428572</v>
      </c>
      <c r="AB18" s="86">
        <v>55</v>
      </c>
      <c r="AE18" s="111">
        <v>15</v>
      </c>
    </row>
    <row r="19" spans="1:31" ht="17.25" customHeight="1">
      <c r="A19" s="152" t="s">
        <v>40</v>
      </c>
      <c r="B19" s="3" t="s">
        <v>2</v>
      </c>
      <c r="C19" s="174">
        <v>398.6</v>
      </c>
      <c r="D19" s="175"/>
      <c r="E19" s="174">
        <v>83.9</v>
      </c>
      <c r="F19" s="17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28"/>
      <c r="U19" s="23"/>
      <c r="V19" s="1"/>
      <c r="W19" s="78">
        <f>$C$15/$L$3+$C$25/$C$30</f>
        <v>-1.7571428571428567</v>
      </c>
      <c r="X19" s="78">
        <f>$E$15/$L$3+$E$25/$C$30</f>
        <v>-5.077142857142857</v>
      </c>
      <c r="Z19" s="1"/>
      <c r="AA19" s="1"/>
      <c r="AB19" s="86">
        <v>60</v>
      </c>
      <c r="AE19" s="111">
        <v>20</v>
      </c>
    </row>
    <row r="20" spans="1:31" ht="17.25" customHeight="1">
      <c r="A20" s="152" t="s">
        <v>41</v>
      </c>
      <c r="B20" s="3" t="s">
        <v>2</v>
      </c>
      <c r="C20" s="176">
        <v>53.6</v>
      </c>
      <c r="D20" s="177"/>
      <c r="E20" s="176">
        <v>-115.3</v>
      </c>
      <c r="F20" s="177"/>
      <c r="G20" s="102"/>
      <c r="H20" s="102"/>
      <c r="I20" s="102"/>
      <c r="J20" s="1"/>
      <c r="K20" s="1"/>
      <c r="L20" s="1"/>
      <c r="M20" s="1"/>
      <c r="N20" s="1"/>
      <c r="O20" s="1"/>
      <c r="P20" s="1"/>
      <c r="Q20" s="1"/>
      <c r="R20" s="128"/>
      <c r="U20" s="43" t="s">
        <v>22</v>
      </c>
      <c r="V20" s="42" t="s">
        <v>2</v>
      </c>
      <c r="W20" s="78">
        <f>$C$15/$L$3</f>
        <v>-4.817142857142857</v>
      </c>
      <c r="X20" s="78">
        <f>$E$15/$L$3</f>
        <v>-2.3971428571428572</v>
      </c>
      <c r="Z20" s="1"/>
      <c r="AA20" s="1"/>
      <c r="AB20" s="86">
        <v>65</v>
      </c>
      <c r="AE20" s="111">
        <v>25</v>
      </c>
    </row>
    <row r="21" spans="1:31" ht="17.25" customHeight="1">
      <c r="A21" s="153" t="s">
        <v>42</v>
      </c>
      <c r="B21" s="113" t="s">
        <v>2</v>
      </c>
      <c r="C21" s="158">
        <v>53.6</v>
      </c>
      <c r="D21" s="159"/>
      <c r="E21" s="158">
        <v>283.1</v>
      </c>
      <c r="F21" s="159"/>
      <c r="G21" s="129"/>
      <c r="H21" s="129"/>
      <c r="I21" s="129"/>
      <c r="J21" s="115"/>
      <c r="K21" s="115"/>
      <c r="L21" s="115"/>
      <c r="M21" s="115"/>
      <c r="N21" s="115"/>
      <c r="O21" s="115"/>
      <c r="P21" s="115"/>
      <c r="Q21" s="115"/>
      <c r="R21" s="117"/>
      <c r="U21" s="23"/>
      <c r="V21" s="1"/>
      <c r="W21" s="78">
        <f>$C$15/$L$3+$C$26/$C$30</f>
        <v>-5.347142857142857</v>
      </c>
      <c r="X21" s="78">
        <f>$E$15/$L$3+$E$26/$C$30</f>
        <v>-4.877142857142857</v>
      </c>
      <c r="Z21" s="1"/>
      <c r="AA21" s="1"/>
      <c r="AB21" s="86">
        <v>70</v>
      </c>
      <c r="AE21" s="111">
        <v>30</v>
      </c>
    </row>
    <row r="22" spans="1:24" ht="15.75" customHeight="1">
      <c r="A22" s="160" t="s">
        <v>46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03"/>
      <c r="R22" s="132"/>
      <c r="U22" s="43" t="s">
        <v>23</v>
      </c>
      <c r="V22" s="42" t="s">
        <v>2</v>
      </c>
      <c r="W22" s="78">
        <f>$C$15/$L$3</f>
        <v>-4.817142857142857</v>
      </c>
      <c r="X22" s="78">
        <f>$E$15/$L$3</f>
        <v>-2.3971428571428572</v>
      </c>
    </row>
    <row r="23" spans="1:24" ht="15.75" customHeight="1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04"/>
      <c r="R23" s="128"/>
      <c r="U23" s="1"/>
      <c r="V23" s="1"/>
      <c r="W23" s="78">
        <f>$C$15/$L$3+$C$27/$C$30</f>
        <v>-7.357142857142857</v>
      </c>
      <c r="X23" s="78">
        <f>$E$15/$L$3+$E$27/$C$30</f>
        <v>2.7728571428571427</v>
      </c>
    </row>
    <row r="24" spans="1:29" ht="15.75" customHeight="1">
      <c r="A24" s="126"/>
      <c r="B24" s="127"/>
      <c r="C24" s="172" t="s">
        <v>19</v>
      </c>
      <c r="D24" s="173"/>
      <c r="E24" s="172" t="s">
        <v>20</v>
      </c>
      <c r="F24" s="173"/>
      <c r="G24" s="1"/>
      <c r="H24" s="1"/>
      <c r="I24" s="1"/>
      <c r="J24" s="1"/>
      <c r="K24" s="76"/>
      <c r="L24" s="76"/>
      <c r="M24" s="76"/>
      <c r="N24" s="76"/>
      <c r="O24" s="102"/>
      <c r="P24" s="1"/>
      <c r="Q24" s="1"/>
      <c r="R24" s="128"/>
      <c r="Z24" s="84"/>
      <c r="AA24" s="84"/>
      <c r="AC24" s="84"/>
    </row>
    <row r="25" spans="1:32" ht="17.25" customHeight="1">
      <c r="A25" s="152" t="s">
        <v>21</v>
      </c>
      <c r="B25" s="3" t="s">
        <v>2</v>
      </c>
      <c r="C25" s="174">
        <v>3.06</v>
      </c>
      <c r="D25" s="175"/>
      <c r="E25" s="174">
        <v>-2.68</v>
      </c>
      <c r="F25" s="17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28"/>
      <c r="Z25" s="84"/>
      <c r="AA25" s="84"/>
      <c r="AB25" s="84"/>
      <c r="AC25" s="84"/>
      <c r="AD25" s="1"/>
      <c r="AE25" s="1"/>
      <c r="AF25" s="1"/>
    </row>
    <row r="26" spans="1:18" ht="17.25" customHeight="1">
      <c r="A26" s="152" t="s">
        <v>22</v>
      </c>
      <c r="B26" s="3" t="s">
        <v>2</v>
      </c>
      <c r="C26" s="176">
        <v>-0.53</v>
      </c>
      <c r="D26" s="177"/>
      <c r="E26" s="176">
        <v>-2.48</v>
      </c>
      <c r="F26" s="17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28"/>
    </row>
    <row r="27" spans="1:18" ht="17.25" customHeight="1">
      <c r="A27" s="153" t="s">
        <v>23</v>
      </c>
      <c r="B27" s="113" t="s">
        <v>2</v>
      </c>
      <c r="C27" s="158">
        <v>-2.54</v>
      </c>
      <c r="D27" s="159"/>
      <c r="E27" s="158">
        <v>5.17</v>
      </c>
      <c r="F27" s="159"/>
      <c r="G27" s="130"/>
      <c r="H27" s="130"/>
      <c r="I27" s="130"/>
      <c r="J27" s="115"/>
      <c r="K27" s="115"/>
      <c r="L27" s="115"/>
      <c r="M27" s="115"/>
      <c r="N27" s="115"/>
      <c r="O27" s="115"/>
      <c r="P27" s="115"/>
      <c r="Q27" s="115"/>
      <c r="R27" s="117"/>
    </row>
    <row r="28" spans="1:14" ht="15.75" customHeight="1">
      <c r="A28" s="160" t="s">
        <v>26</v>
      </c>
      <c r="B28" s="161"/>
      <c r="C28" s="161"/>
      <c r="D28" s="161"/>
      <c r="E28" s="161"/>
      <c r="F28" s="161"/>
      <c r="G28" s="161"/>
      <c r="H28" s="161"/>
      <c r="I28" s="164"/>
      <c r="J28" s="133"/>
      <c r="K28" s="133"/>
      <c r="L28" s="133"/>
      <c r="M28" s="133"/>
      <c r="N28" s="133"/>
    </row>
    <row r="29" spans="1:15" ht="15.75" customHeight="1">
      <c r="A29" s="162"/>
      <c r="B29" s="163"/>
      <c r="C29" s="163"/>
      <c r="D29" s="163"/>
      <c r="E29" s="163"/>
      <c r="F29" s="163"/>
      <c r="G29" s="163"/>
      <c r="H29" s="163"/>
      <c r="I29" s="165"/>
      <c r="J29" s="134"/>
      <c r="K29" s="134"/>
      <c r="L29" s="134"/>
      <c r="M29" s="134"/>
      <c r="N29" s="134"/>
      <c r="O29" s="35"/>
    </row>
    <row r="30" spans="1:15" ht="18.75" customHeight="1">
      <c r="A30" s="155" t="s">
        <v>27</v>
      </c>
      <c r="B30" s="135" t="s">
        <v>2</v>
      </c>
      <c r="C30" s="75">
        <v>1</v>
      </c>
      <c r="D30" s="114" t="s">
        <v>44</v>
      </c>
      <c r="E30" s="115"/>
      <c r="F30" s="115"/>
      <c r="G30" s="129"/>
      <c r="H30" s="129"/>
      <c r="I30" s="136"/>
      <c r="J30" s="1"/>
      <c r="K30" s="1"/>
      <c r="L30" s="76"/>
      <c r="M30" s="76"/>
      <c r="N30" s="76"/>
      <c r="O30" s="35"/>
    </row>
    <row r="31" spans="9:14" ht="15.75" customHeight="1">
      <c r="I31" s="1"/>
      <c r="J31" s="1"/>
      <c r="K31" s="1"/>
      <c r="L31" s="1"/>
      <c r="M31" s="1"/>
      <c r="N31" s="1"/>
    </row>
    <row r="33" spans="11:15" ht="15.75">
      <c r="K33" s="76"/>
      <c r="L33" s="76"/>
      <c r="M33" s="76"/>
      <c r="N33" s="76"/>
      <c r="O33" s="35"/>
    </row>
    <row r="34" spans="10:24" ht="15.75">
      <c r="J34" s="35"/>
      <c r="K34" s="35"/>
      <c r="L34" s="35"/>
      <c r="M34" s="35"/>
      <c r="N34" s="35"/>
      <c r="W34" s="83"/>
      <c r="X34" s="83"/>
    </row>
    <row r="35" spans="10:12" ht="15.75">
      <c r="J35" s="39"/>
      <c r="K35" s="39"/>
      <c r="L35" s="39"/>
    </row>
  </sheetData>
  <sheetProtection password="E915" sheet="1"/>
  <protectedRanges>
    <protectedRange sqref="C25:F27 C30" name="Токи"/>
    <protectedRange sqref="C3 L3 C15:F15 C19:F21" name="Напряжения"/>
  </protectedRanges>
  <mergeCells count="29">
    <mergeCell ref="J1:R2"/>
    <mergeCell ref="A1:I2"/>
    <mergeCell ref="A28:I29"/>
    <mergeCell ref="A22:P23"/>
    <mergeCell ref="A4:I5"/>
    <mergeCell ref="J4:R5"/>
    <mergeCell ref="A16:Q17"/>
    <mergeCell ref="A12:Q13"/>
    <mergeCell ref="E26:F26"/>
    <mergeCell ref="C27:D27"/>
    <mergeCell ref="E27:F27"/>
    <mergeCell ref="W1:X1"/>
    <mergeCell ref="C24:D24"/>
    <mergeCell ref="E24:F24"/>
    <mergeCell ref="C20:D20"/>
    <mergeCell ref="E20:F20"/>
    <mergeCell ref="C21:D21"/>
    <mergeCell ref="C15:D15"/>
    <mergeCell ref="E15:F15"/>
    <mergeCell ref="E21:F21"/>
    <mergeCell ref="C14:D14"/>
    <mergeCell ref="E14:F14"/>
    <mergeCell ref="C25:D25"/>
    <mergeCell ref="E25:F25"/>
    <mergeCell ref="C26:D26"/>
    <mergeCell ref="C18:D18"/>
    <mergeCell ref="E18:F18"/>
    <mergeCell ref="C19:D19"/>
    <mergeCell ref="E19:F19"/>
  </mergeCells>
  <dataValidations count="3">
    <dataValidation type="list" allowBlank="1" showInputMessage="1" showErrorMessage="1" sqref="L3">
      <formula1>$AB$11:$AB$21</formula1>
    </dataValidation>
    <dataValidation type="list" allowBlank="1" showInputMessage="1" showErrorMessage="1" sqref="C30">
      <formula1>$AE$11:$AE$21</formula1>
    </dataValidation>
    <dataValidation type="list" allowBlank="1" showInputMessage="1" showErrorMessage="1" sqref="C3">
      <formula1>$AB$1:$AB$3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Лазута Иван Васильевич</dc:creator>
  <cp:keywords/>
  <dc:description/>
  <cp:lastModifiedBy>study</cp:lastModifiedBy>
  <cp:lastPrinted>2020-05-05T08:26:04Z</cp:lastPrinted>
  <dcterms:created xsi:type="dcterms:W3CDTF">2020-05-04T10:27:05Z</dcterms:created>
  <dcterms:modified xsi:type="dcterms:W3CDTF">2020-11-30T11:26:15Z</dcterms:modified>
  <cp:category/>
  <cp:version/>
  <cp:contentType/>
  <cp:contentStatus/>
</cp:coreProperties>
</file>